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tabRatio="812" activeTab="0"/>
  </bookViews>
  <sheets>
    <sheet name="PLATI PERSONAL CONTRACTUAL" sheetId="1" r:id="rId1"/>
  </sheets>
  <definedNames>
    <definedName name="_xlnm.Print_Area" localSheetId="0">'PLATI PERSONAL CONTRACTUAL'!$N$1:$Z$71</definedName>
    <definedName name="_xlnm.Print_Titles" localSheetId="0">'PLATI PERSONAL CONTRACTUAL'!$7:$8</definedName>
  </definedNames>
  <calcPr fullCalcOnLoad="1"/>
</workbook>
</file>

<file path=xl/sharedStrings.xml><?xml version="1.0" encoding="utf-8"?>
<sst xmlns="http://schemas.openxmlformats.org/spreadsheetml/2006/main" count="296" uniqueCount="84">
  <si>
    <t>CAS MARAMUREŞ</t>
  </si>
  <si>
    <t xml:space="preserve"> SERVICIUL DECONTARE SERVICII MEDICALE, ACORDURI, REGULAMENTE si FORMULARE EUROPENE   </t>
  </si>
  <si>
    <t xml:space="preserve">  SERVICIUL DECONTARE SERVICII MEDICALE, ACORDURI, REGULAMENTE si FORMULARE EUROPENE  </t>
  </si>
  <si>
    <t>Nr……………/…………………..........…….</t>
  </si>
  <si>
    <t>ORDONANŢAREA LA PLATĂ</t>
  </si>
  <si>
    <t>SUMELE DECONTATE DIN FACTURILE AFERENTE REŢETELOR ELIBERATE PENTRU PERSONALUL CONTACTUAL DIN SPITALE, PARTEA DE CONTRIBUŢIE ASIGURAT (COPLATĂ)</t>
  </si>
  <si>
    <t xml:space="preserve">NATURA CHELTUIELILOR: Decontarea serviciilor farmaceutice aferente reţetelor eliberate pentru personalul contractual din spitale, partea de contribuţie asigurat (COPLATĂ) </t>
  </si>
  <si>
    <t>Lei</t>
  </si>
  <si>
    <t>Nr. crt.</t>
  </si>
  <si>
    <t>Unitatea sanitară</t>
  </si>
  <si>
    <t>Borderou Nr.</t>
  </si>
  <si>
    <t>Factura</t>
  </si>
  <si>
    <t>Refuz la plată</t>
  </si>
  <si>
    <t>Diferenţa de plată</t>
  </si>
  <si>
    <t>Plată parţială</t>
  </si>
  <si>
    <t>Suma de plată</t>
  </si>
  <si>
    <t xml:space="preserve">Plafon disponibil </t>
  </si>
  <si>
    <t xml:space="preserve">Nr. crt. </t>
  </si>
  <si>
    <t>Beneficiar</t>
  </si>
  <si>
    <t>Localitatea</t>
  </si>
  <si>
    <t>Trezoreria</t>
  </si>
  <si>
    <t>Nr. Cont</t>
  </si>
  <si>
    <t>Nr. şi data Contractului</t>
  </si>
  <si>
    <t xml:space="preserve">Suma datorată beneficiarului </t>
  </si>
  <si>
    <t xml:space="preserve">Avansuri acordate şi reţinute </t>
  </si>
  <si>
    <t>Refuz</t>
  </si>
  <si>
    <t>Număr</t>
  </si>
  <si>
    <t>Data</t>
  </si>
  <si>
    <t>Suma</t>
  </si>
  <si>
    <t xml:space="preserve">Data </t>
  </si>
  <si>
    <t>11942/04.03.2016</t>
  </si>
  <si>
    <t>18 04 2016</t>
  </si>
  <si>
    <t>SPITAL JUDETEAN BAIA MARE</t>
  </si>
  <si>
    <t>BAIA MARE</t>
  </si>
  <si>
    <t>RO16TREZ24F660601200401X</t>
  </si>
  <si>
    <t>473/2015</t>
  </si>
  <si>
    <t>19 04 2016</t>
  </si>
  <si>
    <t>21 04 2016</t>
  </si>
  <si>
    <t>13 04 2016</t>
  </si>
  <si>
    <t>22 04 2016</t>
  </si>
  <si>
    <t>25 04 2016</t>
  </si>
  <si>
    <t>20 04  2016</t>
  </si>
  <si>
    <t>26 04 2016</t>
  </si>
  <si>
    <t>23 04 2016</t>
  </si>
  <si>
    <t>28 04 2016</t>
  </si>
  <si>
    <t>29 04 2016</t>
  </si>
  <si>
    <t>14968/6  06 2014</t>
  </si>
  <si>
    <t>11 04 2016</t>
  </si>
  <si>
    <t>20 04 2016</t>
  </si>
  <si>
    <t>30 04 2016</t>
  </si>
  <si>
    <t>3 05 2016</t>
  </si>
  <si>
    <t>4 05 2016</t>
  </si>
  <si>
    <t>4 052016</t>
  </si>
  <si>
    <t>5 05 2016</t>
  </si>
  <si>
    <t>6 05 2016</t>
  </si>
  <si>
    <t>TOTAL SPITAL JUDETEAN BAIA MARE</t>
  </si>
  <si>
    <t>3457/11 05 2016</t>
  </si>
  <si>
    <t>SPITAL MUNICIPAL SIGHET</t>
  </si>
  <si>
    <t>SIGHET</t>
  </si>
  <si>
    <t>RO97TREZ43721F332100XXXX</t>
  </si>
  <si>
    <t>498/2015</t>
  </si>
  <si>
    <t>TOTAL SPITAL SIGHET</t>
  </si>
  <si>
    <t>TOTAL</t>
  </si>
  <si>
    <t>CALCULUL DISPONIBILULUI DIN CONTUL DE ANGAJAMENT</t>
  </si>
  <si>
    <t xml:space="preserve">Subdiviziunea </t>
  </si>
  <si>
    <t>Disponibil înaintea</t>
  </si>
  <si>
    <t>Disponibil după</t>
  </si>
  <si>
    <t>clasificaţiei bugetare</t>
  </si>
  <si>
    <t>efectuarii plăţii</t>
  </si>
  <si>
    <t>efectuarea plăţii</t>
  </si>
  <si>
    <t>Compartiment de specialitate</t>
  </si>
  <si>
    <t>Compartiment de contablitate</t>
  </si>
  <si>
    <t>Control financiar preventiv</t>
  </si>
  <si>
    <t xml:space="preserve">Ordonator de credite </t>
  </si>
  <si>
    <t>Semnatura</t>
  </si>
  <si>
    <t>Preşedinte-Director general</t>
  </si>
  <si>
    <t>Ec.Blaga Gabriela</t>
  </si>
  <si>
    <t>Ec.Rata Anamaria</t>
  </si>
  <si>
    <t>Dir.Ex.Ec.Hluhaniuc Adriana</t>
  </si>
  <si>
    <t>Ec. Prodan Carmen</t>
  </si>
  <si>
    <t>Verificare</t>
  </si>
  <si>
    <t>Întocmit</t>
  </si>
  <si>
    <t>Semnătura</t>
  </si>
  <si>
    <t>Ec.K 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</si>
</sst>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m/d/yyyy"/>
    <numFmt numFmtId="181" formatCode="_(* #,##0.00_);_(* \(#,##0.00\);_(* \-??_);_(@_)"/>
    <numFmt numFmtId="182" formatCode="m/d"/>
  </numFmts>
  <fonts count="44">
    <font>
      <sz val="10"/>
      <name val="Arial"/>
      <family val="2"/>
    </font>
    <font>
      <sz val="12"/>
      <name val="Times New Roman"/>
      <family val="1"/>
    </font>
    <font>
      <b/>
      <i/>
      <sz val="8"/>
      <name val="CG Omeg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5" fillId="5" borderId="1" applyNumberFormat="0" applyAlignment="0" applyProtection="0"/>
    <xf numFmtId="178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/>
      <protection/>
    </xf>
    <xf numFmtId="0" fontId="26" fillId="10" borderId="0" applyNumberFormat="0" applyBorder="0" applyAlignment="0" applyProtection="0"/>
    <xf numFmtId="0" fontId="28" fillId="11" borderId="0" applyNumberFormat="0" applyBorder="0" applyAlignment="0" applyProtection="0"/>
    <xf numFmtId="0" fontId="26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8" fillId="12" borderId="0" applyNumberFormat="0" applyBorder="0" applyAlignment="0" applyProtection="0"/>
    <xf numFmtId="0" fontId="38" fillId="3" borderId="0" applyNumberFormat="0" applyBorder="0" applyAlignment="0" applyProtection="0"/>
    <xf numFmtId="0" fontId="40" fillId="5" borderId="2" applyNumberFormat="0" applyAlignment="0" applyProtection="0"/>
    <xf numFmtId="0" fontId="28" fillId="1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37" fillId="6" borderId="0" applyNumberFormat="0" applyBorder="0" applyAlignment="0" applyProtection="0"/>
    <xf numFmtId="0" fontId="41" fillId="21" borderId="3" applyNumberFormat="0" applyAlignment="0" applyProtection="0"/>
    <xf numFmtId="0" fontId="42" fillId="0" borderId="4" applyNumberFormat="0" applyFill="0" applyAlignment="0" applyProtection="0"/>
    <xf numFmtId="0" fontId="0" fillId="22" borderId="5" applyNumberFormat="0" applyFont="0" applyAlignment="0" applyProtection="0"/>
    <xf numFmtId="17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0" borderId="1" applyNumberFormat="0" applyAlignment="0" applyProtection="0"/>
    <xf numFmtId="0" fontId="34" fillId="0" borderId="8" applyNumberFormat="0" applyFill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2" fillId="0" borderId="0" xfId="51" applyFont="1" applyAlignment="1" applyProtection="1">
      <alignment/>
      <protection/>
    </xf>
    <xf numFmtId="0" fontId="3" fillId="0" borderId="0" xfId="51" applyFont="1" applyAlignment="1" applyProtection="1">
      <alignment/>
      <protection/>
    </xf>
    <xf numFmtId="0" fontId="4" fillId="0" borderId="0" xfId="51" applyFont="1" applyAlignment="1" applyProtection="1">
      <alignment horizontal="center"/>
      <protection/>
    </xf>
    <xf numFmtId="0" fontId="0" fillId="0" borderId="0" xfId="51" applyFont="1" applyAlignment="1" applyProtection="1">
      <alignment shrinkToFit="1"/>
      <protection/>
    </xf>
    <xf numFmtId="0" fontId="5" fillId="0" borderId="0" xfId="51" applyFont="1" applyAlignment="1" applyProtection="1">
      <alignment shrinkToFit="1"/>
      <protection/>
    </xf>
    <xf numFmtId="0" fontId="6" fillId="0" borderId="0" xfId="51" applyFont="1" applyAlignment="1" applyProtection="1">
      <alignment shrinkToFit="1"/>
      <protection/>
    </xf>
    <xf numFmtId="0" fontId="7" fillId="0" borderId="0" xfId="51" applyFont="1" applyAlignment="1" applyProtection="1">
      <alignment/>
      <protection/>
    </xf>
    <xf numFmtId="0" fontId="0" fillId="0" borderId="0" xfId="51" applyFont="1" applyAlignment="1" applyProtection="1">
      <alignment/>
      <protection/>
    </xf>
    <xf numFmtId="180" fontId="0" fillId="0" borderId="0" xfId="51" applyNumberFormat="1" applyFont="1" applyAlignment="1" applyProtection="1">
      <alignment/>
      <protection/>
    </xf>
    <xf numFmtId="3" fontId="0" fillId="0" borderId="0" xfId="51" applyNumberFormat="1" applyFont="1" applyAlignment="1" applyProtection="1">
      <alignment/>
      <protection/>
    </xf>
    <xf numFmtId="0" fontId="0" fillId="0" borderId="0" xfId="51" applyFont="1" applyAlignment="1" applyProtection="1">
      <alignment horizontal="right"/>
      <protection/>
    </xf>
    <xf numFmtId="49" fontId="0" fillId="0" borderId="0" xfId="51" applyNumberFormat="1" applyFont="1" applyAlignment="1" applyProtection="1">
      <alignment/>
      <protection/>
    </xf>
    <xf numFmtId="180" fontId="0" fillId="0" borderId="0" xfId="51" applyNumberFormat="1" applyFont="1" applyAlignment="1" applyProtection="1">
      <alignment horizontal="right"/>
      <protection/>
    </xf>
    <xf numFmtId="179" fontId="8" fillId="0" borderId="0" xfId="15" applyFont="1" applyFill="1" applyBorder="1" applyAlignment="1" applyProtection="1">
      <alignment/>
      <protection/>
    </xf>
    <xf numFmtId="180" fontId="2" fillId="0" borderId="0" xfId="51" applyNumberFormat="1" applyFont="1" applyAlignment="1" applyProtection="1">
      <alignment/>
      <protection/>
    </xf>
    <xf numFmtId="3" fontId="2" fillId="0" borderId="0" xfId="51" applyNumberFormat="1" applyFont="1" applyAlignment="1" applyProtection="1">
      <alignment/>
      <protection/>
    </xf>
    <xf numFmtId="181" fontId="9" fillId="0" borderId="0" xfId="15" applyNumberFormat="1" applyFont="1" applyFill="1" applyBorder="1" applyAlignment="1" applyProtection="1">
      <alignment horizontal="left"/>
      <protection/>
    </xf>
    <xf numFmtId="0" fontId="10" fillId="0" borderId="0" xfId="51" applyNumberFormat="1" applyFont="1" applyAlignment="1" applyProtection="1">
      <alignment horizontal="center"/>
      <protection/>
    </xf>
    <xf numFmtId="180" fontId="3" fillId="0" borderId="0" xfId="51" applyNumberFormat="1" applyFont="1" applyAlignment="1" applyProtection="1">
      <alignment/>
      <protection/>
    </xf>
    <xf numFmtId="3" fontId="3" fillId="0" borderId="0" xfId="51" applyNumberFormat="1" applyFont="1" applyAlignment="1" applyProtection="1">
      <alignment/>
      <protection/>
    </xf>
    <xf numFmtId="3" fontId="4" fillId="0" borderId="0" xfId="51" applyNumberFormat="1" applyFont="1" applyFill="1" applyBorder="1" applyAlignment="1" applyProtection="1">
      <alignment horizontal="center" vertical="center" wrapText="1"/>
      <protection/>
    </xf>
    <xf numFmtId="0" fontId="4" fillId="0" borderId="10" xfId="51" applyFont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4" fillId="0" borderId="12" xfId="51" applyFont="1" applyBorder="1" applyAlignment="1" applyProtection="1">
      <alignment horizontal="center" vertical="center"/>
      <protection/>
    </xf>
    <xf numFmtId="0" fontId="4" fillId="0" borderId="13" xfId="51" applyFont="1" applyBorder="1" applyAlignment="1" applyProtection="1">
      <alignment horizontal="center" vertical="center"/>
      <protection/>
    </xf>
    <xf numFmtId="0" fontId="4" fillId="0" borderId="14" xfId="51" applyFont="1" applyBorder="1" applyAlignment="1" applyProtection="1">
      <alignment horizontal="center" vertical="center"/>
      <protection/>
    </xf>
    <xf numFmtId="3" fontId="4" fillId="0" borderId="15" xfId="51" applyNumberFormat="1" applyFont="1" applyBorder="1" applyAlignment="1" applyProtection="1">
      <alignment horizontal="center" vertical="center" wrapText="1"/>
      <protection/>
    </xf>
    <xf numFmtId="0" fontId="4" fillId="0" borderId="16" xfId="51" applyFont="1" applyBorder="1" applyAlignment="1" applyProtection="1">
      <alignment horizontal="center" vertical="center" wrapText="1"/>
      <protection/>
    </xf>
    <xf numFmtId="0" fontId="4" fillId="0" borderId="17" xfId="51" applyFont="1" applyBorder="1" applyAlignment="1" applyProtection="1">
      <alignment horizontal="center" vertical="center"/>
      <protection/>
    </xf>
    <xf numFmtId="0" fontId="4" fillId="0" borderId="17" xfId="51" applyFont="1" applyBorder="1" applyAlignment="1" applyProtection="1">
      <alignment horizontal="center" vertical="center" wrapText="1"/>
      <protection/>
    </xf>
    <xf numFmtId="180" fontId="4" fillId="0" borderId="17" xfId="51" applyNumberFormat="1" applyFont="1" applyBorder="1" applyAlignment="1" applyProtection="1">
      <alignment horizontal="center" vertical="center"/>
      <protection/>
    </xf>
    <xf numFmtId="3" fontId="4" fillId="0" borderId="18" xfId="51" applyNumberFormat="1" applyFont="1" applyBorder="1" applyAlignment="1" applyProtection="1">
      <alignment horizontal="center" vertical="center" wrapText="1"/>
      <protection/>
    </xf>
    <xf numFmtId="0" fontId="11" fillId="0" borderId="19" xfId="51" applyFont="1" applyBorder="1" applyAlignment="1" applyProtection="1">
      <alignment horizontal="center" vertical="center" shrinkToFit="1"/>
      <protection/>
    </xf>
    <xf numFmtId="0" fontId="12" fillId="0" borderId="10" xfId="51" applyFont="1" applyBorder="1" applyAlignment="1" applyProtection="1">
      <alignment horizontal="left"/>
      <protection/>
    </xf>
    <xf numFmtId="1" fontId="0" fillId="0" borderId="11" xfId="51" applyNumberFormat="1" applyFont="1" applyBorder="1" applyAlignment="1" applyProtection="1">
      <alignment horizontal="right" shrinkToFit="1"/>
      <protection/>
    </xf>
    <xf numFmtId="14" fontId="0" fillId="0" borderId="11" xfId="51" applyNumberFormat="1" applyFont="1" applyBorder="1" applyAlignment="1" applyProtection="1">
      <alignment horizontal="right" shrinkToFit="1"/>
      <protection/>
    </xf>
    <xf numFmtId="4" fontId="0" fillId="0" borderId="11" xfId="51" applyNumberFormat="1" applyFont="1" applyBorder="1" applyAlignment="1" applyProtection="1">
      <alignment horizontal="right" shrinkToFit="1"/>
      <protection/>
    </xf>
    <xf numFmtId="4" fontId="0" fillId="0" borderId="11" xfId="51" applyNumberFormat="1" applyFont="1" applyBorder="1" applyAlignment="1" applyProtection="1">
      <alignment shrinkToFit="1"/>
      <protection/>
    </xf>
    <xf numFmtId="4" fontId="13" fillId="0" borderId="11" xfId="0" applyNumberFormat="1" applyFont="1" applyBorder="1" applyAlignment="1" applyProtection="1">
      <alignment horizontal="right" shrinkToFit="1"/>
      <protection/>
    </xf>
    <xf numFmtId="0" fontId="11" fillId="0" borderId="20" xfId="51" applyFont="1" applyBorder="1" applyAlignment="1" applyProtection="1">
      <alignment horizontal="center" vertical="center" shrinkToFit="1"/>
      <protection/>
    </xf>
    <xf numFmtId="0" fontId="12" fillId="0" borderId="21" xfId="51" applyFont="1" applyBorder="1" applyAlignment="1" applyProtection="1">
      <alignment horizontal="left"/>
      <protection/>
    </xf>
    <xf numFmtId="1" fontId="0" fillId="0" borderId="22" xfId="51" applyNumberFormat="1" applyFont="1" applyBorder="1" applyAlignment="1" applyProtection="1">
      <alignment horizontal="right" shrinkToFit="1"/>
      <protection/>
    </xf>
    <xf numFmtId="14" fontId="0" fillId="0" borderId="22" xfId="51" applyNumberFormat="1" applyFont="1" applyBorder="1" applyAlignment="1" applyProtection="1">
      <alignment horizontal="right" shrinkToFit="1"/>
      <protection/>
    </xf>
    <xf numFmtId="4" fontId="0" fillId="0" borderId="22" xfId="51" applyNumberFormat="1" applyFont="1" applyBorder="1" applyAlignment="1" applyProtection="1">
      <alignment horizontal="right" shrinkToFit="1"/>
      <protection/>
    </xf>
    <xf numFmtId="4" fontId="0" fillId="0" borderId="22" xfId="51" applyNumberFormat="1" applyFont="1" applyBorder="1" applyAlignment="1" applyProtection="1">
      <alignment shrinkToFit="1"/>
      <protection/>
    </xf>
    <xf numFmtId="4" fontId="13" fillId="0" borderId="22" xfId="0" applyNumberFormat="1" applyFont="1" applyBorder="1" applyAlignment="1" applyProtection="1">
      <alignment horizontal="right" shrinkToFit="1"/>
      <protection/>
    </xf>
    <xf numFmtId="4" fontId="0" fillId="24" borderId="22" xfId="51" applyNumberFormat="1" applyFont="1" applyFill="1" applyBorder="1" applyAlignment="1" applyProtection="1">
      <alignment horizontal="right" shrinkToFit="1"/>
      <protection/>
    </xf>
    <xf numFmtId="0" fontId="14" fillId="0" borderId="23" xfId="51" applyFont="1" applyBorder="1" applyAlignment="1" applyProtection="1">
      <alignment horizontal="left"/>
      <protection/>
    </xf>
    <xf numFmtId="1" fontId="15" fillId="0" borderId="24" xfId="51" applyNumberFormat="1" applyFont="1" applyBorder="1" applyAlignment="1" applyProtection="1">
      <alignment horizontal="right" shrinkToFit="1"/>
      <protection/>
    </xf>
    <xf numFmtId="14" fontId="15" fillId="0" borderId="24" xfId="51" applyNumberFormat="1" applyFont="1" applyBorder="1" applyAlignment="1" applyProtection="1">
      <alignment horizontal="right" shrinkToFit="1"/>
      <protection/>
    </xf>
    <xf numFmtId="4" fontId="5" fillId="0" borderId="24" xfId="51" applyNumberFormat="1" applyFont="1" applyBorder="1" applyAlignment="1" applyProtection="1">
      <alignment horizontal="right" shrinkToFit="1"/>
      <protection/>
    </xf>
    <xf numFmtId="0" fontId="14" fillId="0" borderId="25" xfId="51" applyFont="1" applyBorder="1" applyAlignment="1" applyProtection="1">
      <alignment horizontal="left"/>
      <protection/>
    </xf>
    <xf numFmtId="1" fontId="15" fillId="0" borderId="26" xfId="51" applyNumberFormat="1" applyFont="1" applyBorder="1" applyAlignment="1" applyProtection="1">
      <alignment horizontal="right" shrinkToFit="1"/>
      <protection/>
    </xf>
    <xf numFmtId="14" fontId="15" fillId="0" borderId="26" xfId="51" applyNumberFormat="1" applyFont="1" applyBorder="1" applyAlignment="1" applyProtection="1">
      <alignment horizontal="right" shrinkToFit="1"/>
      <protection/>
    </xf>
    <xf numFmtId="4" fontId="5" fillId="0" borderId="26" xfId="51" applyNumberFormat="1" applyFont="1" applyBorder="1" applyAlignment="1" applyProtection="1">
      <alignment horizontal="right" shrinkToFit="1"/>
      <protection/>
    </xf>
    <xf numFmtId="0" fontId="11" fillId="0" borderId="27" xfId="51" applyFont="1" applyBorder="1" applyAlignment="1" applyProtection="1">
      <alignment horizontal="center" vertical="center" shrinkToFit="1"/>
      <protection/>
    </xf>
    <xf numFmtId="0" fontId="14" fillId="0" borderId="28" xfId="51" applyFont="1" applyBorder="1" applyAlignment="1" applyProtection="1">
      <alignment horizontal="center"/>
      <protection/>
    </xf>
    <xf numFmtId="1" fontId="5" fillId="0" borderId="29" xfId="51" applyNumberFormat="1" applyFont="1" applyBorder="1" applyAlignment="1" applyProtection="1">
      <alignment horizontal="right" shrinkToFit="1"/>
      <protection/>
    </xf>
    <xf numFmtId="180" fontId="5" fillId="0" borderId="29" xfId="51" applyNumberFormat="1" applyFont="1" applyBorder="1" applyAlignment="1" applyProtection="1">
      <alignment horizontal="right" shrinkToFit="1"/>
      <protection/>
    </xf>
    <xf numFmtId="4" fontId="5" fillId="0" borderId="29" xfId="51" applyNumberFormat="1" applyFont="1" applyBorder="1" applyAlignment="1" applyProtection="1">
      <alignment horizontal="right" shrinkToFit="1"/>
      <protection/>
    </xf>
    <xf numFmtId="0" fontId="11" fillId="0" borderId="0" xfId="51" applyFont="1" applyBorder="1" applyAlignment="1" applyProtection="1">
      <alignment horizontal="center" vertical="center" shrinkToFit="1"/>
      <protection/>
    </xf>
    <xf numFmtId="0" fontId="5" fillId="0" borderId="0" xfId="51" applyFont="1" applyBorder="1" applyAlignment="1" applyProtection="1">
      <alignment horizontal="center"/>
      <protection/>
    </xf>
    <xf numFmtId="3" fontId="6" fillId="0" borderId="0" xfId="51" applyNumberFormat="1" applyFont="1" applyBorder="1" applyAlignment="1" applyProtection="1">
      <alignment shrinkToFit="1"/>
      <protection/>
    </xf>
    <xf numFmtId="4" fontId="16" fillId="0" borderId="0" xfId="51" applyNumberFormat="1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67" applyFont="1" applyAlignment="1" applyProtection="1">
      <alignment horizontal="center"/>
      <protection/>
    </xf>
    <xf numFmtId="180" fontId="3" fillId="0" borderId="0" xfId="28" applyNumberFormat="1" applyFont="1" applyBorder="1" applyAlignment="1" applyProtection="1">
      <alignment horizontal="center"/>
      <protection/>
    </xf>
    <xf numFmtId="0" fontId="7" fillId="0" borderId="0" xfId="51" applyFont="1" applyBorder="1" applyAlignment="1" applyProtection="1">
      <alignment/>
      <protection/>
    </xf>
    <xf numFmtId="3" fontId="3" fillId="0" borderId="0" xfId="67" applyNumberFormat="1" applyFont="1" applyAlignment="1" applyProtection="1">
      <alignment horizontal="center"/>
      <protection/>
    </xf>
    <xf numFmtId="180" fontId="17" fillId="0" borderId="0" xfId="28" applyNumberFormat="1" applyFont="1" applyBorder="1" applyAlignment="1" applyProtection="1">
      <alignment horizontal="center"/>
      <protection/>
    </xf>
    <xf numFmtId="3" fontId="3" fillId="0" borderId="0" xfId="66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51" applyFont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right"/>
      <protection/>
    </xf>
    <xf numFmtId="180" fontId="3" fillId="0" borderId="0" xfId="0" applyNumberFormat="1" applyFont="1" applyBorder="1" applyAlignment="1" applyProtection="1">
      <alignment horizontal="center"/>
      <protection/>
    </xf>
    <xf numFmtId="0" fontId="2" fillId="0" borderId="0" xfId="51" applyFont="1" applyAlignment="1" applyProtection="1">
      <alignment horizontal="right"/>
      <protection/>
    </xf>
    <xf numFmtId="179" fontId="9" fillId="0" borderId="0" xfId="15" applyFont="1" applyFill="1" applyBorder="1" applyAlignment="1" applyProtection="1">
      <alignment/>
      <protection/>
    </xf>
    <xf numFmtId="179" fontId="9" fillId="0" borderId="0" xfId="15" applyFont="1" applyFill="1" applyBorder="1" applyAlignment="1" applyProtection="1">
      <alignment horizontal="left"/>
      <protection/>
    </xf>
    <xf numFmtId="0" fontId="3" fillId="0" borderId="0" xfId="51" applyFont="1" applyAlignment="1" applyProtection="1">
      <alignment horizontal="right"/>
      <protection/>
    </xf>
    <xf numFmtId="0" fontId="10" fillId="0" borderId="0" xfId="51" applyNumberFormat="1" applyFont="1" applyBorder="1" applyAlignment="1" applyProtection="1">
      <alignment horizontal="center"/>
      <protection/>
    </xf>
    <xf numFmtId="0" fontId="10" fillId="0" borderId="0" xfId="51" applyFont="1" applyAlignment="1" applyProtection="1">
      <alignment horizontal="left" vertical="top"/>
      <protection/>
    </xf>
    <xf numFmtId="3" fontId="4" fillId="0" borderId="11" xfId="51" applyNumberFormat="1" applyFont="1" applyBorder="1" applyAlignment="1" applyProtection="1">
      <alignment horizontal="center" vertical="center" wrapText="1"/>
      <protection/>
    </xf>
    <xf numFmtId="3" fontId="4" fillId="0" borderId="30" xfId="51" applyNumberFormat="1" applyFont="1" applyBorder="1" applyAlignment="1" applyProtection="1">
      <alignment horizontal="center" vertical="center" wrapText="1"/>
      <protection/>
    </xf>
    <xf numFmtId="0" fontId="18" fillId="0" borderId="31" xfId="51" applyFont="1" applyBorder="1" applyAlignment="1" applyProtection="1">
      <alignment horizontal="center" vertical="center" wrapText="1"/>
      <protection/>
    </xf>
    <xf numFmtId="0" fontId="10" fillId="0" borderId="10" xfId="51" applyFont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/>
      <protection/>
    </xf>
    <xf numFmtId="3" fontId="4" fillId="0" borderId="17" xfId="51" applyNumberFormat="1" applyFont="1" applyBorder="1" applyAlignment="1" applyProtection="1">
      <alignment horizontal="center" vertical="center" wrapText="1"/>
      <protection/>
    </xf>
    <xf numFmtId="3" fontId="4" fillId="0" borderId="32" xfId="51" applyNumberFormat="1" applyFont="1" applyBorder="1" applyAlignment="1" applyProtection="1">
      <alignment horizontal="center" vertical="center" wrapText="1"/>
      <protection/>
    </xf>
    <xf numFmtId="0" fontId="10" fillId="0" borderId="16" xfId="51" applyFont="1" applyBorder="1" applyAlignment="1" applyProtection="1">
      <alignment horizontal="center" vertical="center" wrapText="1"/>
      <protection/>
    </xf>
    <xf numFmtId="0" fontId="10" fillId="0" borderId="17" xfId="51" applyFont="1" applyBorder="1" applyAlignment="1" applyProtection="1">
      <alignment horizontal="center" vertical="center"/>
      <protection/>
    </xf>
    <xf numFmtId="4" fontId="13" fillId="0" borderId="30" xfId="51" applyNumberFormat="1" applyFont="1" applyFill="1" applyBorder="1" applyAlignment="1" applyProtection="1">
      <alignment shrinkToFit="1"/>
      <protection/>
    </xf>
    <xf numFmtId="4" fontId="19" fillId="0" borderId="31" xfId="51" applyNumberFormat="1" applyFont="1" applyFill="1" applyBorder="1" applyAlignment="1" applyProtection="1">
      <alignment horizontal="right" vertical="center" shrinkToFit="1"/>
      <protection/>
    </xf>
    <xf numFmtId="0" fontId="12" fillId="0" borderId="19" xfId="51" applyFont="1" applyBorder="1" applyAlignment="1" applyProtection="1">
      <alignment horizontal="center" vertical="top" shrinkToFit="1"/>
      <protection/>
    </xf>
    <xf numFmtId="0" fontId="3" fillId="24" borderId="10" xfId="0" applyFont="1" applyFill="1" applyBorder="1" applyAlignment="1" applyProtection="1">
      <alignment/>
      <protection/>
    </xf>
    <xf numFmtId="0" fontId="3" fillId="24" borderId="11" xfId="0" applyFont="1" applyFill="1" applyBorder="1" applyAlignment="1" applyProtection="1">
      <alignment shrinkToFit="1"/>
      <protection/>
    </xf>
    <xf numFmtId="4" fontId="13" fillId="0" borderId="33" xfId="51" applyNumberFormat="1" applyFont="1" applyFill="1" applyBorder="1" applyAlignment="1" applyProtection="1">
      <alignment shrinkToFit="1"/>
      <protection/>
    </xf>
    <xf numFmtId="0" fontId="12" fillId="0" borderId="20" xfId="51" applyFont="1" applyBorder="1" applyAlignment="1" applyProtection="1">
      <alignment horizontal="center" vertical="top" shrinkToFit="1"/>
      <protection/>
    </xf>
    <xf numFmtId="0" fontId="3" fillId="24" borderId="21" xfId="0" applyFont="1" applyFill="1" applyBorder="1" applyAlignment="1" applyProtection="1">
      <alignment/>
      <protection/>
    </xf>
    <xf numFmtId="0" fontId="3" fillId="24" borderId="22" xfId="0" applyFont="1" applyFill="1" applyBorder="1" applyAlignment="1" applyProtection="1">
      <alignment shrinkToFit="1"/>
      <protection/>
    </xf>
    <xf numFmtId="4" fontId="5" fillId="0" borderId="34" xfId="51" applyNumberFormat="1" applyFont="1" applyBorder="1" applyAlignment="1" applyProtection="1">
      <alignment horizontal="right" shrinkToFit="1"/>
      <protection/>
    </xf>
    <xf numFmtId="0" fontId="14" fillId="24" borderId="16" xfId="0" applyFont="1" applyFill="1" applyBorder="1" applyAlignment="1" applyProtection="1">
      <alignment/>
      <protection/>
    </xf>
    <xf numFmtId="0" fontId="14" fillId="24" borderId="35" xfId="0" applyFont="1" applyFill="1" applyBorder="1" applyAlignment="1" applyProtection="1">
      <alignment shrinkToFit="1"/>
      <protection/>
    </xf>
    <xf numFmtId="0" fontId="3" fillId="24" borderId="36" xfId="0" applyFont="1" applyFill="1" applyBorder="1" applyAlignment="1" applyProtection="1">
      <alignment/>
      <protection/>
    </xf>
    <xf numFmtId="4" fontId="5" fillId="0" borderId="37" xfId="51" applyNumberFormat="1" applyFont="1" applyBorder="1" applyAlignment="1" applyProtection="1">
      <alignment horizontal="right" shrinkToFit="1"/>
      <protection/>
    </xf>
    <xf numFmtId="0" fontId="14" fillId="24" borderId="38" xfId="0" applyFont="1" applyFill="1" applyBorder="1" applyAlignment="1" applyProtection="1">
      <alignment/>
      <protection/>
    </xf>
    <xf numFmtId="0" fontId="14" fillId="24" borderId="26" xfId="0" applyFont="1" applyFill="1" applyBorder="1" applyAlignment="1" applyProtection="1">
      <alignment shrinkToFit="1"/>
      <protection/>
    </xf>
    <xf numFmtId="4" fontId="5" fillId="0" borderId="39" xfId="51" applyNumberFormat="1" applyFont="1" applyBorder="1" applyAlignment="1" applyProtection="1">
      <alignment horizontal="right" shrinkToFit="1"/>
      <protection/>
    </xf>
    <xf numFmtId="0" fontId="14" fillId="0" borderId="40" xfId="51" applyFont="1" applyBorder="1" applyAlignment="1" applyProtection="1">
      <alignment horizontal="center" shrinkToFit="1"/>
      <protection/>
    </xf>
    <xf numFmtId="0" fontId="14" fillId="0" borderId="41" xfId="51" applyFont="1" applyBorder="1" applyAlignment="1" applyProtection="1">
      <alignment shrinkToFit="1"/>
      <protection/>
    </xf>
    <xf numFmtId="4" fontId="19" fillId="0" borderId="0" xfId="51" applyNumberFormat="1" applyFont="1" applyBorder="1" applyAlignment="1" applyProtection="1">
      <alignment horizontal="right" vertical="center" shrinkToFit="1"/>
      <protection/>
    </xf>
    <xf numFmtId="0" fontId="12" fillId="0" borderId="0" xfId="51" applyFont="1" applyBorder="1" applyAlignment="1" applyProtection="1">
      <alignment horizontal="center" vertical="top" shrinkToFit="1"/>
      <protection/>
    </xf>
    <xf numFmtId="0" fontId="14" fillId="0" borderId="0" xfId="51" applyFont="1" applyBorder="1" applyAlignment="1" applyProtection="1">
      <alignment horizontal="center" shrinkToFit="1"/>
      <protection/>
    </xf>
    <xf numFmtId="0" fontId="14" fillId="0" borderId="0" xfId="51" applyFont="1" applyBorder="1" applyAlignment="1" applyProtection="1">
      <alignment shrinkToFit="1"/>
      <protection/>
    </xf>
    <xf numFmtId="179" fontId="3" fillId="0" borderId="0" xfId="56" applyFont="1" applyAlignment="1" applyProtection="1">
      <alignment horizontal="center" vertical="center"/>
      <protection/>
    </xf>
    <xf numFmtId="3" fontId="18" fillId="0" borderId="0" xfId="51" applyNumberFormat="1" applyFont="1" applyAlignment="1" applyProtection="1">
      <alignment horizontal="center"/>
      <protection/>
    </xf>
    <xf numFmtId="0" fontId="7" fillId="0" borderId="0" xfId="51" applyFont="1" applyAlignment="1" applyProtection="1">
      <alignment horizontal="right"/>
      <protection/>
    </xf>
    <xf numFmtId="0" fontId="10" fillId="0" borderId="0" xfId="5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3" fillId="0" borderId="0" xfId="51" applyFont="1" applyBorder="1" applyAlignment="1" applyProtection="1">
      <alignment/>
      <protection/>
    </xf>
    <xf numFmtId="0" fontId="4" fillId="0" borderId="0" xfId="51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0" fillId="0" borderId="42" xfId="51" applyFont="1" applyBorder="1" applyAlignment="1" applyProtection="1">
      <alignment horizontal="center"/>
      <protection/>
    </xf>
    <xf numFmtId="0" fontId="10" fillId="0" borderId="43" xfId="51" applyFont="1" applyBorder="1" applyAlignment="1" applyProtection="1">
      <alignment horizontal="center"/>
      <protection/>
    </xf>
    <xf numFmtId="0" fontId="10" fillId="0" borderId="44" xfId="51" applyFont="1" applyBorder="1" applyAlignment="1" applyProtection="1">
      <alignment horizontal="center"/>
      <protection/>
    </xf>
    <xf numFmtId="0" fontId="10" fillId="0" borderId="45" xfId="51" applyFont="1" applyBorder="1" applyAlignment="1" applyProtection="1">
      <alignment horizontal="center"/>
      <protection/>
    </xf>
    <xf numFmtId="0" fontId="3" fillId="0" borderId="0" xfId="68" applyFont="1" applyAlignment="1" applyProtection="1">
      <alignment/>
      <protection/>
    </xf>
    <xf numFmtId="0" fontId="3" fillId="0" borderId="42" xfId="51" applyFont="1" applyBorder="1" applyAlignment="1" applyProtection="1">
      <alignment horizontal="center"/>
      <protection/>
    </xf>
    <xf numFmtId="0" fontId="3" fillId="0" borderId="46" xfId="51" applyFont="1" applyBorder="1" applyAlignment="1" applyProtection="1">
      <alignment horizontal="center"/>
      <protection/>
    </xf>
    <xf numFmtId="0" fontId="3" fillId="0" borderId="0" xfId="51" applyFont="1" applyBorder="1" applyAlignment="1" applyProtection="1">
      <alignment horizontal="center"/>
      <protection/>
    </xf>
    <xf numFmtId="0" fontId="0" fillId="0" borderId="0" xfId="68" applyFont="1" applyAlignment="1" applyProtection="1">
      <alignment/>
      <protection/>
    </xf>
    <xf numFmtId="0" fontId="4" fillId="0" borderId="0" xfId="51" applyFont="1" applyAlignment="1" applyProtection="1">
      <alignment horizontal="left"/>
      <protection/>
    </xf>
    <xf numFmtId="3" fontId="3" fillId="0" borderId="0" xfId="51" applyNumberFormat="1" applyFont="1" applyAlignment="1" applyProtection="1">
      <alignment horizontal="center"/>
      <protection/>
    </xf>
    <xf numFmtId="0" fontId="3" fillId="0" borderId="0" xfId="68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/>
      <protection/>
    </xf>
    <xf numFmtId="3" fontId="0" fillId="0" borderId="0" xfId="51" applyNumberFormat="1" applyFont="1" applyFill="1" applyBorder="1" applyAlignment="1" applyProtection="1">
      <alignment/>
      <protection/>
    </xf>
    <xf numFmtId="0" fontId="21" fillId="23" borderId="31" xfId="0" applyFont="1" applyFill="1" applyBorder="1" applyAlignment="1" applyProtection="1">
      <alignment horizontal="center" vertical="center"/>
      <protection/>
    </xf>
    <xf numFmtId="0" fontId="20" fillId="23" borderId="31" xfId="0" applyFont="1" applyFill="1" applyBorder="1" applyAlignment="1" applyProtection="1">
      <alignment horizontal="center" vertical="center"/>
      <protection/>
    </xf>
    <xf numFmtId="49" fontId="3" fillId="0" borderId="0" xfId="51" applyNumberFormat="1" applyFont="1" applyAlignment="1" applyProtection="1">
      <alignment/>
      <protection/>
    </xf>
    <xf numFmtId="180" fontId="3" fillId="0" borderId="0" xfId="51" applyNumberFormat="1" applyFont="1" applyAlignment="1" applyProtection="1">
      <alignment horizontal="right"/>
      <protection/>
    </xf>
    <xf numFmtId="0" fontId="10" fillId="0" borderId="11" xfId="51" applyFont="1" applyFill="1" applyBorder="1" applyAlignment="1" applyProtection="1">
      <alignment horizontal="center" vertical="center"/>
      <protection/>
    </xf>
    <xf numFmtId="0" fontId="10" fillId="0" borderId="11" xfId="51" applyFont="1" applyFill="1" applyBorder="1" applyAlignment="1" applyProtection="1">
      <alignment horizontal="center" vertical="center" wrapText="1"/>
      <protection/>
    </xf>
    <xf numFmtId="180" fontId="10" fillId="0" borderId="11" xfId="51" applyNumberFormat="1" applyFont="1" applyFill="1" applyBorder="1" applyAlignment="1" applyProtection="1">
      <alignment horizontal="center"/>
      <protection/>
    </xf>
    <xf numFmtId="3" fontId="10" fillId="0" borderId="11" xfId="51" applyNumberFormat="1" applyFont="1" applyFill="1" applyBorder="1" applyAlignment="1" applyProtection="1">
      <alignment horizontal="center" vertical="center" wrapText="1"/>
      <protection/>
    </xf>
    <xf numFmtId="0" fontId="10" fillId="0" borderId="17" xfId="51" applyFont="1" applyFill="1" applyBorder="1" applyAlignment="1" applyProtection="1">
      <alignment horizontal="center" vertical="center"/>
      <protection/>
    </xf>
    <xf numFmtId="0" fontId="10" fillId="0" borderId="17" xfId="51" applyFont="1" applyFill="1" applyBorder="1" applyAlignment="1" applyProtection="1">
      <alignment horizontal="center" vertical="center" wrapText="1"/>
      <protection/>
    </xf>
    <xf numFmtId="49" fontId="10" fillId="0" borderId="17" xfId="51" applyNumberFormat="1" applyFont="1" applyBorder="1" applyAlignment="1" applyProtection="1">
      <alignment horizontal="center" vertical="center"/>
      <protection/>
    </xf>
    <xf numFmtId="180" fontId="10" fillId="0" borderId="17" xfId="51" applyNumberFormat="1" applyFont="1" applyBorder="1" applyAlignment="1" applyProtection="1">
      <alignment horizontal="center" vertical="center"/>
      <protection/>
    </xf>
    <xf numFmtId="3" fontId="10" fillId="0" borderId="17" xfId="51" applyNumberFormat="1" applyFont="1" applyBorder="1" applyAlignment="1" applyProtection="1">
      <alignment horizontal="center" vertical="center"/>
      <protection/>
    </xf>
    <xf numFmtId="3" fontId="10" fillId="0" borderId="17" xfId="51" applyNumberFormat="1" applyFont="1" applyFill="1" applyBorder="1" applyAlignment="1" applyProtection="1">
      <alignment horizontal="center" vertical="center" wrapText="1"/>
      <protection/>
    </xf>
    <xf numFmtId="0" fontId="22" fillId="24" borderId="11" xfId="0" applyNumberFormat="1" applyFont="1" applyFill="1" applyBorder="1" applyAlignment="1" applyProtection="1">
      <alignment horizontal="right" shrinkToFit="1"/>
      <protection/>
    </xf>
    <xf numFmtId="0" fontId="3" fillId="0" borderId="11" xfId="0" applyNumberFormat="1" applyFont="1" applyBorder="1" applyAlignment="1" applyProtection="1">
      <alignment horizontal="right" shrinkToFit="1"/>
      <protection/>
    </xf>
    <xf numFmtId="1" fontId="12" fillId="0" borderId="11" xfId="51" applyNumberFormat="1" applyFont="1" applyBorder="1" applyAlignment="1" applyProtection="1">
      <alignment horizontal="right" shrinkToFit="1"/>
      <protection/>
    </xf>
    <xf numFmtId="14" fontId="12" fillId="0" borderId="11" xfId="51" applyNumberFormat="1" applyFont="1" applyBorder="1" applyAlignment="1" applyProtection="1">
      <alignment horizontal="right" shrinkToFit="1"/>
      <protection/>
    </xf>
    <xf numFmtId="4" fontId="12" fillId="0" borderId="11" xfId="51" applyNumberFormat="1" applyFont="1" applyBorder="1" applyAlignment="1" applyProtection="1">
      <alignment horizontal="right" shrinkToFit="1"/>
      <protection/>
    </xf>
    <xf numFmtId="4" fontId="12" fillId="0" borderId="11" xfId="51" applyNumberFormat="1" applyFont="1" applyFill="1" applyBorder="1" applyAlignment="1" applyProtection="1">
      <alignment shrinkToFit="1"/>
      <protection/>
    </xf>
    <xf numFmtId="4" fontId="12" fillId="0" borderId="11" xfId="51" applyNumberFormat="1" applyFont="1" applyBorder="1" applyAlignment="1" applyProtection="1">
      <alignment shrinkToFit="1"/>
      <protection/>
    </xf>
    <xf numFmtId="0" fontId="22" fillId="24" borderId="22" xfId="0" applyNumberFormat="1" applyFont="1" applyFill="1" applyBorder="1" applyAlignment="1" applyProtection="1">
      <alignment horizontal="right" shrinkToFit="1"/>
      <protection/>
    </xf>
    <xf numFmtId="0" fontId="3" fillId="0" borderId="22" xfId="0" applyNumberFormat="1" applyFont="1" applyBorder="1" applyAlignment="1" applyProtection="1">
      <alignment horizontal="right" shrinkToFit="1"/>
      <protection/>
    </xf>
    <xf numFmtId="1" fontId="12" fillId="0" borderId="22" xfId="51" applyNumberFormat="1" applyFont="1" applyBorder="1" applyAlignment="1" applyProtection="1">
      <alignment horizontal="right" shrinkToFit="1"/>
      <protection/>
    </xf>
    <xf numFmtId="14" fontId="12" fillId="0" borderId="22" xfId="51" applyNumberFormat="1" applyFont="1" applyBorder="1" applyAlignment="1" applyProtection="1">
      <alignment horizontal="right" shrinkToFit="1"/>
      <protection/>
    </xf>
    <xf numFmtId="4" fontId="12" fillId="0" borderId="22" xfId="51" applyNumberFormat="1" applyFont="1" applyBorder="1" applyAlignment="1" applyProtection="1">
      <alignment horizontal="right" shrinkToFit="1"/>
      <protection/>
    </xf>
    <xf numFmtId="4" fontId="12" fillId="0" borderId="22" xfId="51" applyNumberFormat="1" applyFont="1" applyFill="1" applyBorder="1" applyAlignment="1" applyProtection="1">
      <alignment shrinkToFit="1"/>
      <protection/>
    </xf>
    <xf numFmtId="4" fontId="12" fillId="0" borderId="22" xfId="51" applyNumberFormat="1" applyFont="1" applyBorder="1" applyAlignment="1" applyProtection="1">
      <alignment shrinkToFit="1"/>
      <protection/>
    </xf>
    <xf numFmtId="0" fontId="22" fillId="24" borderId="35" xfId="0" applyNumberFormat="1" applyFont="1" applyFill="1" applyBorder="1" applyAlignment="1" applyProtection="1">
      <alignment horizontal="right" shrinkToFit="1"/>
      <protection/>
    </xf>
    <xf numFmtId="0" fontId="3" fillId="0" borderId="35" xfId="0" applyNumberFormat="1" applyFont="1" applyBorder="1" applyAlignment="1" applyProtection="1">
      <alignment horizontal="right" shrinkToFit="1"/>
      <protection/>
    </xf>
    <xf numFmtId="1" fontId="23" fillId="0" borderId="35" xfId="51" applyNumberFormat="1" applyFont="1" applyBorder="1" applyAlignment="1" applyProtection="1">
      <alignment horizontal="right" shrinkToFit="1"/>
      <protection/>
    </xf>
    <xf numFmtId="14" fontId="23" fillId="0" borderId="35" xfId="51" applyNumberFormat="1" applyFont="1" applyBorder="1" applyAlignment="1" applyProtection="1">
      <alignment horizontal="right" shrinkToFit="1"/>
      <protection/>
    </xf>
    <xf numFmtId="4" fontId="14" fillId="0" borderId="35" xfId="51" applyNumberFormat="1" applyFont="1" applyBorder="1" applyAlignment="1" applyProtection="1">
      <alignment horizontal="right" shrinkToFit="1"/>
      <protection/>
    </xf>
    <xf numFmtId="0" fontId="14" fillId="24" borderId="24" xfId="0" applyNumberFormat="1" applyFont="1" applyFill="1" applyBorder="1" applyAlignment="1" applyProtection="1">
      <alignment horizontal="right" shrinkToFit="1"/>
      <protection/>
    </xf>
    <xf numFmtId="0" fontId="14" fillId="0" borderId="26" xfId="0" applyNumberFormat="1" applyFont="1" applyBorder="1" applyAlignment="1" applyProtection="1">
      <alignment horizontal="right" shrinkToFit="1"/>
      <protection/>
    </xf>
    <xf numFmtId="1" fontId="23" fillId="0" borderId="26" xfId="51" applyNumberFormat="1" applyFont="1" applyBorder="1" applyAlignment="1" applyProtection="1">
      <alignment horizontal="right" shrinkToFit="1"/>
      <protection/>
    </xf>
    <xf numFmtId="14" fontId="23" fillId="0" borderId="26" xfId="51" applyNumberFormat="1" applyFont="1" applyBorder="1" applyAlignment="1" applyProtection="1">
      <alignment horizontal="right" shrinkToFit="1"/>
      <protection/>
    </xf>
    <xf numFmtId="4" fontId="14" fillId="0" borderId="26" xfId="51" applyNumberFormat="1" applyFont="1" applyBorder="1" applyAlignment="1" applyProtection="1">
      <alignment horizontal="right" shrinkToFit="1"/>
      <protection/>
    </xf>
    <xf numFmtId="182" fontId="14" fillId="0" borderId="41" xfId="51" applyNumberFormat="1" applyFont="1" applyBorder="1" applyAlignment="1" applyProtection="1">
      <alignment shrinkToFit="1"/>
      <protection/>
    </xf>
    <xf numFmtId="1" fontId="14" fillId="0" borderId="41" xfId="51" applyNumberFormat="1" applyFont="1" applyBorder="1" applyAlignment="1" applyProtection="1">
      <alignment horizontal="right" shrinkToFit="1"/>
      <protection/>
    </xf>
    <xf numFmtId="180" fontId="14" fillId="0" borderId="41" xfId="51" applyNumberFormat="1" applyFont="1" applyBorder="1" applyAlignment="1" applyProtection="1">
      <alignment horizontal="right" shrinkToFit="1"/>
      <protection/>
    </xf>
    <xf numFmtId="4" fontId="14" fillId="0" borderId="29" xfId="51" applyNumberFormat="1" applyFont="1" applyBorder="1" applyAlignment="1" applyProtection="1">
      <alignment horizontal="right" shrinkToFit="1"/>
      <protection/>
    </xf>
    <xf numFmtId="4" fontId="14" fillId="0" borderId="41" xfId="51" applyNumberFormat="1" applyFont="1" applyBorder="1" applyAlignment="1" applyProtection="1">
      <alignment horizontal="right" shrinkToFit="1"/>
      <protection/>
    </xf>
    <xf numFmtId="182" fontId="14" fillId="0" borderId="0" xfId="51" applyNumberFormat="1" applyFont="1" applyBorder="1" applyAlignment="1" applyProtection="1">
      <alignment shrinkToFit="1"/>
      <protection/>
    </xf>
    <xf numFmtId="3" fontId="14" fillId="0" borderId="0" xfId="51" applyNumberFormat="1" applyFont="1" applyBorder="1" applyAlignment="1" applyProtection="1">
      <alignment horizontal="right" shrinkToFit="1"/>
      <protection/>
    </xf>
    <xf numFmtId="4" fontId="24" fillId="0" borderId="0" xfId="51" applyNumberFormat="1" applyFont="1" applyBorder="1" applyAlignment="1" applyProtection="1">
      <alignment shrinkToFit="1"/>
      <protection/>
    </xf>
    <xf numFmtId="180" fontId="10" fillId="0" borderId="0" xfId="51" applyNumberFormat="1" applyFont="1" applyAlignment="1" applyProtection="1">
      <alignment horizontal="right"/>
      <protection/>
    </xf>
    <xf numFmtId="2" fontId="10" fillId="0" borderId="47" xfId="51" applyNumberFormat="1" applyFont="1" applyBorder="1" applyAlignment="1" applyProtection="1">
      <alignment horizontal="center"/>
      <protection/>
    </xf>
    <xf numFmtId="2" fontId="10" fillId="0" borderId="48" xfId="51" applyNumberFormat="1" applyFont="1" applyBorder="1" applyAlignment="1" applyProtection="1">
      <alignment horizontal="center"/>
      <protection/>
    </xf>
    <xf numFmtId="2" fontId="10" fillId="0" borderId="42" xfId="51" applyNumberFormat="1" applyFont="1" applyBorder="1" applyAlignment="1" applyProtection="1">
      <alignment horizontal="center"/>
      <protection/>
    </xf>
    <xf numFmtId="2" fontId="10" fillId="0" borderId="46" xfId="51" applyNumberFormat="1" applyFont="1" applyBorder="1" applyAlignment="1" applyProtection="1">
      <alignment horizontal="center"/>
      <protection/>
    </xf>
    <xf numFmtId="2" fontId="10" fillId="0" borderId="43" xfId="51" applyNumberFormat="1" applyFont="1" applyBorder="1" applyAlignment="1" applyProtection="1">
      <alignment horizontal="center"/>
      <protection/>
    </xf>
    <xf numFmtId="2" fontId="10" fillId="0" borderId="49" xfId="51" applyNumberFormat="1" applyFont="1" applyBorder="1" applyAlignment="1" applyProtection="1">
      <alignment horizontal="center"/>
      <protection/>
    </xf>
    <xf numFmtId="2" fontId="10" fillId="0" borderId="0" xfId="51" applyNumberFormat="1" applyFont="1" applyBorder="1" applyAlignment="1" applyProtection="1">
      <alignment horizontal="center"/>
      <protection/>
    </xf>
    <xf numFmtId="2" fontId="10" fillId="0" borderId="44" xfId="51" applyNumberFormat="1" applyFont="1" applyBorder="1" applyAlignment="1" applyProtection="1">
      <alignment horizontal="center"/>
      <protection/>
    </xf>
    <xf numFmtId="2" fontId="10" fillId="0" borderId="50" xfId="51" applyNumberFormat="1" applyFont="1" applyBorder="1" applyAlignment="1" applyProtection="1">
      <alignment horizontal="center"/>
      <protection/>
    </xf>
    <xf numFmtId="2" fontId="10" fillId="0" borderId="45" xfId="51" applyNumberFormat="1" applyFont="1" applyBorder="1" applyAlignment="1" applyProtection="1">
      <alignment horizontal="center"/>
      <protection/>
    </xf>
    <xf numFmtId="180" fontId="3" fillId="0" borderId="46" xfId="51" applyNumberFormat="1" applyFont="1" applyBorder="1" applyAlignment="1" applyProtection="1">
      <alignment horizontal="right"/>
      <protection/>
    </xf>
    <xf numFmtId="0" fontId="3" fillId="0" borderId="43" xfId="51" applyFont="1" applyBorder="1" applyAlignment="1" applyProtection="1">
      <alignment horizontal="center"/>
      <protection/>
    </xf>
    <xf numFmtId="180" fontId="3" fillId="0" borderId="0" xfId="51" applyNumberFormat="1" applyFont="1" applyBorder="1" applyAlignment="1" applyProtection="1">
      <alignment horizontal="right"/>
      <protection/>
    </xf>
    <xf numFmtId="49" fontId="4" fillId="0" borderId="0" xfId="51" applyNumberFormat="1" applyFont="1" applyAlignment="1" applyProtection="1">
      <alignment/>
      <protection/>
    </xf>
    <xf numFmtId="3" fontId="4" fillId="0" borderId="0" xfId="51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28" applyFont="1" applyAlignment="1" applyProtection="1">
      <alignment horizontal="left"/>
      <protection/>
    </xf>
    <xf numFmtId="0" fontId="0" fillId="0" borderId="0" xfId="65" applyFont="1" applyAlignment="1" applyProtection="1">
      <alignment/>
      <protection/>
    </xf>
    <xf numFmtId="0" fontId="10" fillId="0" borderId="0" xfId="51" applyFont="1" applyAlignment="1" applyProtection="1">
      <alignment horizontal="center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30" xfId="51" applyFont="1" applyFill="1" applyBorder="1" applyAlignment="1" applyProtection="1">
      <alignment horizontal="center" vertical="center" wrapText="1"/>
      <protection/>
    </xf>
    <xf numFmtId="0" fontId="10" fillId="0" borderId="17" xfId="51" applyFont="1" applyBorder="1" applyAlignment="1" applyProtection="1">
      <alignment horizontal="center" vertical="center" wrapText="1"/>
      <protection/>
    </xf>
    <xf numFmtId="0" fontId="10" fillId="0" borderId="32" xfId="51" applyFont="1" applyFill="1" applyBorder="1" applyAlignment="1" applyProtection="1">
      <alignment horizontal="center" vertical="center" wrapText="1"/>
      <protection/>
    </xf>
    <xf numFmtId="4" fontId="12" fillId="0" borderId="30" xfId="51" applyNumberFormat="1" applyFont="1" applyFill="1" applyBorder="1" applyAlignment="1" applyProtection="1">
      <alignment shrinkToFit="1"/>
      <protection/>
    </xf>
    <xf numFmtId="4" fontId="12" fillId="0" borderId="33" xfId="51" applyNumberFormat="1" applyFont="1" applyFill="1" applyBorder="1" applyAlignment="1" applyProtection="1">
      <alignment shrinkToFit="1"/>
      <protection/>
    </xf>
    <xf numFmtId="4" fontId="14" fillId="0" borderId="51" xfId="51" applyNumberFormat="1" applyFont="1" applyBorder="1" applyAlignment="1" applyProtection="1">
      <alignment horizontal="right" shrinkToFit="1"/>
      <protection/>
    </xf>
    <xf numFmtId="4" fontId="12" fillId="0" borderId="52" xfId="51" applyNumberFormat="1" applyFont="1" applyFill="1" applyBorder="1" applyAlignment="1" applyProtection="1">
      <alignment shrinkToFit="1"/>
      <protection/>
    </xf>
    <xf numFmtId="4" fontId="14" fillId="0" borderId="53" xfId="51" applyNumberFormat="1" applyFont="1" applyBorder="1" applyAlignment="1" applyProtection="1">
      <alignment horizontal="right" shrinkToFit="1"/>
      <protection/>
    </xf>
    <xf numFmtId="4" fontId="14" fillId="0" borderId="54" xfId="51" applyNumberFormat="1" applyFont="1" applyBorder="1" applyAlignment="1" applyProtection="1">
      <alignment horizontal="right" shrinkToFit="1"/>
      <protection/>
    </xf>
    <xf numFmtId="4" fontId="14" fillId="0" borderId="55" xfId="51" applyNumberFormat="1" applyFont="1" applyBorder="1" applyAlignment="1" applyProtection="1">
      <alignment horizontal="right" shrinkToFit="1"/>
      <protection/>
    </xf>
    <xf numFmtId="4" fontId="14" fillId="0" borderId="39" xfId="51" applyNumberFormat="1" applyFont="1" applyBorder="1" applyAlignment="1" applyProtection="1">
      <alignment horizontal="right" shrinkToFit="1"/>
      <protection/>
    </xf>
    <xf numFmtId="2" fontId="10" fillId="0" borderId="56" xfId="51" applyNumberFormat="1" applyFont="1" applyBorder="1" applyAlignment="1" applyProtection="1">
      <alignment horizontal="center"/>
      <protection/>
    </xf>
    <xf numFmtId="0" fontId="3" fillId="0" borderId="46" xfId="51" applyFont="1" applyBorder="1" applyAlignment="1" applyProtection="1">
      <alignment/>
      <protection/>
    </xf>
    <xf numFmtId="0" fontId="3" fillId="0" borderId="43" xfId="51" applyFont="1" applyBorder="1" applyAlignment="1" applyProtection="1">
      <alignment/>
      <protection/>
    </xf>
    <xf numFmtId="4" fontId="21" fillId="23" borderId="31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51" applyFont="1" applyAlignment="1" applyProtection="1">
      <alignment/>
      <protection/>
    </xf>
    <xf numFmtId="180" fontId="4" fillId="0" borderId="0" xfId="51" applyNumberFormat="1" applyFont="1" applyAlignment="1" applyProtection="1">
      <alignment horizontal="right"/>
      <protection/>
    </xf>
    <xf numFmtId="49" fontId="18" fillId="0" borderId="0" xfId="51" applyNumberFormat="1" applyFont="1" applyAlignment="1" applyProtection="1">
      <alignment/>
      <protection/>
    </xf>
    <xf numFmtId="180" fontId="21" fillId="23" borderId="31" xfId="51" applyNumberFormat="1" applyFont="1" applyFill="1" applyBorder="1" applyAlignment="1" applyProtection="1">
      <alignment horizontal="center" vertical="center"/>
      <protection/>
    </xf>
    <xf numFmtId="3" fontId="20" fillId="23" borderId="31" xfId="0" applyNumberFormat="1" applyFont="1" applyFill="1" applyBorder="1" applyAlignment="1" applyProtection="1">
      <alignment horizontal="center"/>
      <protection/>
    </xf>
    <xf numFmtId="0" fontId="20" fillId="23" borderId="31" xfId="0" applyFont="1" applyFill="1" applyBorder="1" applyAlignment="1" applyProtection="1">
      <alignment horizontal="center"/>
      <protection/>
    </xf>
    <xf numFmtId="49" fontId="7" fillId="0" borderId="0" xfId="51" applyNumberFormat="1" applyFont="1" applyAlignment="1" applyProtection="1">
      <alignment/>
      <protection/>
    </xf>
    <xf numFmtId="4" fontId="21" fillId="23" borderId="31" xfId="51" applyNumberFormat="1" applyFont="1" applyFill="1" applyBorder="1" applyAlignment="1" applyProtection="1">
      <alignment horizontal="right" shrinkToFit="1"/>
      <protection/>
    </xf>
    <xf numFmtId="4" fontId="21" fillId="23" borderId="31" xfId="51" applyNumberFormat="1" applyFont="1" applyFill="1" applyBorder="1" applyAlignment="1" applyProtection="1">
      <alignment shrinkToFit="1"/>
      <protection/>
    </xf>
    <xf numFmtId="180" fontId="18" fillId="0" borderId="0" xfId="51" applyNumberFormat="1" applyFont="1" applyAlignment="1" applyProtection="1">
      <alignment horizontal="right"/>
      <protection/>
    </xf>
    <xf numFmtId="3" fontId="18" fillId="0" borderId="0" xfId="51" applyNumberFormat="1" applyFont="1" applyAlignment="1" applyProtection="1">
      <alignment/>
      <protection/>
    </xf>
    <xf numFmtId="4" fontId="21" fillId="23" borderId="31" xfId="0" applyNumberFormat="1" applyFont="1" applyFill="1" applyBorder="1" applyAlignment="1" applyProtection="1">
      <alignment shrinkToFit="1"/>
      <protection/>
    </xf>
  </cellXfs>
  <cellStyles count="56">
    <cellStyle name="Normal" xfId="0"/>
    <cellStyle name="Comma" xfId="15"/>
    <cellStyle name="40% - Accent1" xfId="16"/>
    <cellStyle name="20% - Accent3" xfId="17"/>
    <cellStyle name="Currency" xfId="18"/>
    <cellStyle name="Comma [0]" xfId="19"/>
    <cellStyle name="Percent" xfId="20"/>
    <cellStyle name="20% - Accent1" xfId="21"/>
    <cellStyle name="Calculation" xfId="22"/>
    <cellStyle name="Currency [0]" xfId="23"/>
    <cellStyle name="20% - Accent2" xfId="24"/>
    <cellStyle name="20% - Accent4" xfId="25"/>
    <cellStyle name="20% - Accent5" xfId="26"/>
    <cellStyle name="60% - Accent1" xfId="27"/>
    <cellStyle name="Normal 2" xfId="28"/>
    <cellStyle name="20% - Accent6" xfId="29"/>
    <cellStyle name="60% - Accent2" xfId="30"/>
    <cellStyle name="40% - Accent2" xfId="31"/>
    <cellStyle name="Title" xfId="32"/>
    <cellStyle name="40% - Accent3" xfId="33"/>
    <cellStyle name="Warning Text" xfId="34"/>
    <cellStyle name="40% - Accent4" xfId="35"/>
    <cellStyle name="40% - Accent5" xfId="36"/>
    <cellStyle name="40% - Accent6" xfId="37"/>
    <cellStyle name="60% - Accent3" xfId="38"/>
    <cellStyle name="Good" xfId="39"/>
    <cellStyle name="Output" xfId="40"/>
    <cellStyle name="60% - Accent4" xfId="41"/>
    <cellStyle name="Followed Hyperlink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Normal_F NED CENTR ORD BOLI CRONICE 2003" xfId="51"/>
    <cellStyle name="Bad" xfId="52"/>
    <cellStyle name="Check Cell" xfId="53"/>
    <cellStyle name="Heading 2" xfId="54"/>
    <cellStyle name="Note" xfId="55"/>
    <cellStyle name="Comma_plati in 29_06_2011" xfId="56"/>
    <cellStyle name="Explanatory Text" xfId="57"/>
    <cellStyle name="Heading 1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 2" xfId="65"/>
    <cellStyle name="Normal_F NED CENTR ORD BOLI CRONICE 2003 10" xfId="66"/>
    <cellStyle name="Normal_F NED CENTR ORD BOLI CRONICE 2003 2" xfId="67"/>
    <cellStyle name="Normal_plati in 29_06_2011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8515625" style="8" customWidth="1"/>
    <col min="2" max="2" width="29.7109375" style="8" customWidth="1"/>
    <col min="3" max="3" width="16.8515625" style="8" customWidth="1"/>
    <col min="4" max="4" width="8.7109375" style="8" customWidth="1"/>
    <col min="5" max="5" width="10.57421875" style="9" customWidth="1"/>
    <col min="6" max="6" width="10.421875" style="10" customWidth="1"/>
    <col min="7" max="7" width="9.8515625" style="10" customWidth="1"/>
    <col min="8" max="8" width="10.57421875" style="10" customWidth="1"/>
    <col min="9" max="9" width="8.00390625" style="10" customWidth="1"/>
    <col min="10" max="10" width="9.7109375" style="10" customWidth="1"/>
    <col min="11" max="11" width="9.140625" style="8" customWidth="1"/>
    <col min="12" max="12" width="13.57421875" style="11" hidden="1" customWidth="1"/>
    <col min="13" max="13" width="9.140625" style="8" hidden="1" customWidth="1"/>
    <col min="14" max="14" width="3.7109375" style="8" hidden="1" customWidth="1"/>
    <col min="15" max="15" width="30.28125" style="8" hidden="1" customWidth="1"/>
    <col min="16" max="16" width="9.57421875" style="8" hidden="1" customWidth="1"/>
    <col min="17" max="17" width="9.8515625" style="8" hidden="1" customWidth="1"/>
    <col min="18" max="18" width="22.8515625" style="8" hidden="1" customWidth="1"/>
    <col min="19" max="19" width="10.8515625" style="8" hidden="1" customWidth="1"/>
    <col min="20" max="20" width="7.140625" style="12" hidden="1" customWidth="1"/>
    <col min="21" max="21" width="10.140625" style="13" hidden="1" customWidth="1"/>
    <col min="22" max="22" width="9.00390625" style="10" hidden="1" customWidth="1"/>
    <col min="23" max="23" width="11.7109375" style="10" hidden="1" customWidth="1"/>
    <col min="24" max="24" width="8.8515625" style="8" hidden="1" customWidth="1"/>
    <col min="25" max="25" width="7.28125" style="8" hidden="1" customWidth="1"/>
    <col min="26" max="26" width="9.57421875" style="8" hidden="1" customWidth="1"/>
    <col min="27" max="27" width="9.140625" style="8" hidden="1" customWidth="1"/>
    <col min="28" max="16384" width="9.140625" style="8" customWidth="1"/>
  </cols>
  <sheetData>
    <row r="1" spans="1:26" s="1" customFormat="1" ht="12.75">
      <c r="A1" s="14" t="s">
        <v>0</v>
      </c>
      <c r="B1" s="8"/>
      <c r="C1" s="8"/>
      <c r="E1" s="15"/>
      <c r="F1" s="16"/>
      <c r="G1" s="16"/>
      <c r="H1" s="16"/>
      <c r="I1" s="16"/>
      <c r="J1" s="16"/>
      <c r="L1" s="80"/>
      <c r="N1" s="81" t="s">
        <v>0</v>
      </c>
      <c r="O1" s="2"/>
      <c r="P1" s="2"/>
      <c r="Q1" s="2"/>
      <c r="R1" s="2"/>
      <c r="S1" s="2"/>
      <c r="T1" s="144"/>
      <c r="U1" s="145"/>
      <c r="V1" s="20"/>
      <c r="W1" s="20"/>
      <c r="X1" s="2"/>
      <c r="Y1" s="2"/>
      <c r="Z1" s="2"/>
    </row>
    <row r="2" spans="1:26" ht="12.75" customHeight="1">
      <c r="A2" s="17" t="s">
        <v>1</v>
      </c>
      <c r="B2" s="18"/>
      <c r="C2" s="18"/>
      <c r="D2" s="18"/>
      <c r="E2" s="18"/>
      <c r="F2" s="17"/>
      <c r="G2" s="18"/>
      <c r="H2" s="18"/>
      <c r="I2" s="18"/>
      <c r="J2" s="18"/>
      <c r="N2" s="17" t="s">
        <v>2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2.75">
      <c r="A3" s="17"/>
      <c r="B3" s="18"/>
      <c r="C3" s="18"/>
      <c r="D3" s="18"/>
      <c r="E3" s="18"/>
      <c r="F3" s="17"/>
      <c r="G3" s="18"/>
      <c r="H3" s="18"/>
      <c r="I3" s="18"/>
      <c r="J3" s="18"/>
      <c r="N3" s="82" t="s">
        <v>3</v>
      </c>
      <c r="O3" s="82"/>
      <c r="P3" s="82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5:26" s="2" customFormat="1" ht="11.25">
      <c r="E4" s="19"/>
      <c r="F4" s="20"/>
      <c r="G4" s="20"/>
      <c r="H4" s="20"/>
      <c r="I4" s="20"/>
      <c r="J4" s="20"/>
      <c r="L4" s="83"/>
      <c r="N4" s="84" t="s">
        <v>4</v>
      </c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2" customFormat="1" ht="12.75" customHeight="1">
      <c r="A5" s="21" t="s">
        <v>5</v>
      </c>
      <c r="B5" s="21"/>
      <c r="C5" s="21"/>
      <c r="D5" s="21"/>
      <c r="E5" s="21"/>
      <c r="F5" s="21"/>
      <c r="G5" s="21"/>
      <c r="H5" s="21"/>
      <c r="I5" s="21"/>
      <c r="J5" s="21"/>
      <c r="L5" s="83"/>
      <c r="N5" s="85" t="s">
        <v>6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5:26" s="2" customFormat="1" ht="12.75" customHeight="1">
      <c r="E6" s="19"/>
      <c r="F6" s="20"/>
      <c r="G6" s="20"/>
      <c r="H6" s="20"/>
      <c r="I6" s="20"/>
      <c r="J6" s="20"/>
      <c r="L6" s="83"/>
      <c r="T6" s="144"/>
      <c r="U6" s="145"/>
      <c r="V6" s="20"/>
      <c r="W6" s="20"/>
      <c r="Z6" s="209" t="s">
        <v>7</v>
      </c>
    </row>
    <row r="7" spans="1:26" ht="13.5" customHeight="1">
      <c r="A7" s="22" t="s">
        <v>8</v>
      </c>
      <c r="B7" s="23" t="s">
        <v>9</v>
      </c>
      <c r="C7" s="24" t="s">
        <v>10</v>
      </c>
      <c r="D7" s="25" t="s">
        <v>11</v>
      </c>
      <c r="E7" s="26"/>
      <c r="F7" s="27"/>
      <c r="G7" s="28" t="s">
        <v>12</v>
      </c>
      <c r="H7" s="28" t="s">
        <v>13</v>
      </c>
      <c r="I7" s="86" t="s">
        <v>14</v>
      </c>
      <c r="J7" s="87" t="s">
        <v>15</v>
      </c>
      <c r="L7" s="88" t="s">
        <v>16</v>
      </c>
      <c r="N7" s="89" t="s">
        <v>17</v>
      </c>
      <c r="O7" s="90" t="s">
        <v>18</v>
      </c>
      <c r="P7" s="90" t="s">
        <v>19</v>
      </c>
      <c r="Q7" s="90" t="s">
        <v>20</v>
      </c>
      <c r="R7" s="146" t="s">
        <v>21</v>
      </c>
      <c r="S7" s="147" t="s">
        <v>22</v>
      </c>
      <c r="T7" s="148" t="s">
        <v>11</v>
      </c>
      <c r="U7" s="148"/>
      <c r="V7" s="148"/>
      <c r="W7" s="149" t="s">
        <v>23</v>
      </c>
      <c r="X7" s="147" t="s">
        <v>24</v>
      </c>
      <c r="Y7" s="210" t="s">
        <v>25</v>
      </c>
      <c r="Z7" s="211" t="s">
        <v>15</v>
      </c>
    </row>
    <row r="8" spans="1:26" s="3" customFormat="1" ht="69" customHeight="1">
      <c r="A8" s="29"/>
      <c r="B8" s="30"/>
      <c r="C8" s="31"/>
      <c r="D8" s="30" t="s">
        <v>26</v>
      </c>
      <c r="E8" s="32" t="s">
        <v>27</v>
      </c>
      <c r="F8" s="30" t="s">
        <v>28</v>
      </c>
      <c r="G8" s="33"/>
      <c r="H8" s="33"/>
      <c r="I8" s="91"/>
      <c r="J8" s="92"/>
      <c r="L8" s="88"/>
      <c r="N8" s="93"/>
      <c r="O8" s="94"/>
      <c r="P8" s="94"/>
      <c r="Q8" s="94"/>
      <c r="R8" s="150"/>
      <c r="S8" s="151"/>
      <c r="T8" s="152" t="s">
        <v>26</v>
      </c>
      <c r="U8" s="153" t="s">
        <v>29</v>
      </c>
      <c r="V8" s="154" t="s">
        <v>28</v>
      </c>
      <c r="W8" s="155"/>
      <c r="X8" s="151"/>
      <c r="Y8" s="212"/>
      <c r="Z8" s="213"/>
    </row>
    <row r="9" spans="1:26" s="4" customFormat="1" ht="12.75">
      <c r="A9" s="34">
        <f aca="true" t="shared" si="0" ref="A9:A24">N9</f>
        <v>1</v>
      </c>
      <c r="B9" s="35" t="str">
        <f aca="true" t="shared" si="1" ref="B9:B24">O9</f>
        <v>SPITAL JUDETEAN BAIA MARE</v>
      </c>
      <c r="C9" s="36" t="s">
        <v>30</v>
      </c>
      <c r="D9" s="36">
        <v>7081661</v>
      </c>
      <c r="E9" s="37" t="s">
        <v>31</v>
      </c>
      <c r="F9" s="38">
        <v>73.77</v>
      </c>
      <c r="G9" s="39"/>
      <c r="H9" s="40">
        <f aca="true" t="shared" si="2" ref="H9:H24">IF(F9-G9-I9&gt;L9,F9-G9-I9-L9,0)</f>
        <v>0</v>
      </c>
      <c r="I9" s="39">
        <v>55.52</v>
      </c>
      <c r="J9" s="95">
        <f aca="true" t="shared" si="3" ref="J9:J24">F9-G9-H9-I9</f>
        <v>18.249999999999993</v>
      </c>
      <c r="L9" s="96">
        <f aca="true" t="shared" si="4" ref="L9:L24">F9</f>
        <v>73.77</v>
      </c>
      <c r="N9" s="97">
        <v>1</v>
      </c>
      <c r="O9" s="98" t="s">
        <v>32</v>
      </c>
      <c r="P9" s="99" t="s">
        <v>33</v>
      </c>
      <c r="Q9" s="99" t="s">
        <v>33</v>
      </c>
      <c r="R9" s="156" t="s">
        <v>34</v>
      </c>
      <c r="S9" s="157" t="s">
        <v>35</v>
      </c>
      <c r="T9" s="158">
        <f aca="true" t="shared" si="5" ref="T9:T24">D9</f>
        <v>7081661</v>
      </c>
      <c r="U9" s="159" t="str">
        <f aca="true" t="shared" si="6" ref="U9:U24">IF(E9=0,"0",E9)</f>
        <v>18 04 2016</v>
      </c>
      <c r="V9" s="160">
        <f aca="true" t="shared" si="7" ref="V9:V24">F9</f>
        <v>73.77</v>
      </c>
      <c r="W9" s="161">
        <f aca="true" t="shared" si="8" ref="W9:W24">V9-X9</f>
        <v>18.249999999999993</v>
      </c>
      <c r="X9" s="162">
        <f aca="true" t="shared" si="9" ref="X9:X24">I9</f>
        <v>55.52</v>
      </c>
      <c r="Y9" s="161">
        <f aca="true" t="shared" si="10" ref="Y9:Y24">G9+H9</f>
        <v>0</v>
      </c>
      <c r="Z9" s="214">
        <f aca="true" t="shared" si="11" ref="Z9:Z24">W9-Y9</f>
        <v>18.249999999999993</v>
      </c>
    </row>
    <row r="10" spans="1:26" s="4" customFormat="1" ht="12.75">
      <c r="A10" s="41">
        <f t="shared" si="0"/>
        <v>2</v>
      </c>
      <c r="B10" s="42" t="str">
        <f t="shared" si="1"/>
        <v>SPITAL JUDETEAN BAIA MARE</v>
      </c>
      <c r="C10" s="43"/>
      <c r="D10" s="43">
        <v>194</v>
      </c>
      <c r="E10" s="44" t="s">
        <v>31</v>
      </c>
      <c r="F10" s="45">
        <v>196.62</v>
      </c>
      <c r="G10" s="46"/>
      <c r="H10" s="47">
        <f t="shared" si="2"/>
        <v>0</v>
      </c>
      <c r="I10" s="46"/>
      <c r="J10" s="100">
        <f t="shared" si="3"/>
        <v>196.62</v>
      </c>
      <c r="L10" s="96">
        <f t="shared" si="4"/>
        <v>196.62</v>
      </c>
      <c r="N10" s="101">
        <f>N9+1</f>
        <v>2</v>
      </c>
      <c r="O10" s="102" t="s">
        <v>32</v>
      </c>
      <c r="P10" s="103" t="s">
        <v>33</v>
      </c>
      <c r="Q10" s="103" t="s">
        <v>33</v>
      </c>
      <c r="R10" s="163" t="s">
        <v>34</v>
      </c>
      <c r="S10" s="164" t="s">
        <v>35</v>
      </c>
      <c r="T10" s="165">
        <f t="shared" si="5"/>
        <v>194</v>
      </c>
      <c r="U10" s="166" t="str">
        <f t="shared" si="6"/>
        <v>18 04 2016</v>
      </c>
      <c r="V10" s="167">
        <f t="shared" si="7"/>
        <v>196.62</v>
      </c>
      <c r="W10" s="168">
        <f t="shared" si="8"/>
        <v>196.62</v>
      </c>
      <c r="X10" s="169">
        <f t="shared" si="9"/>
        <v>0</v>
      </c>
      <c r="Y10" s="168">
        <f t="shared" si="10"/>
        <v>0</v>
      </c>
      <c r="Z10" s="215">
        <f t="shared" si="11"/>
        <v>196.62</v>
      </c>
    </row>
    <row r="11" spans="1:26" s="4" customFormat="1" ht="12.75">
      <c r="A11" s="41">
        <f t="shared" si="0"/>
        <v>3</v>
      </c>
      <c r="B11" s="42" t="str">
        <f t="shared" si="1"/>
        <v>SPITAL JUDETEAN BAIA MARE</v>
      </c>
      <c r="C11" s="43"/>
      <c r="D11" s="43">
        <v>196</v>
      </c>
      <c r="E11" s="44" t="s">
        <v>36</v>
      </c>
      <c r="F11" s="45">
        <v>134.18</v>
      </c>
      <c r="G11" s="46"/>
      <c r="H11" s="47">
        <f t="shared" si="2"/>
        <v>0</v>
      </c>
      <c r="I11" s="46"/>
      <c r="J11" s="100">
        <f t="shared" si="3"/>
        <v>134.18</v>
      </c>
      <c r="L11" s="96">
        <f t="shared" si="4"/>
        <v>134.18</v>
      </c>
      <c r="N11" s="101">
        <f aca="true" t="shared" si="12" ref="N11:N49">N10+1</f>
        <v>3</v>
      </c>
      <c r="O11" s="102" t="s">
        <v>32</v>
      </c>
      <c r="P11" s="103" t="s">
        <v>33</v>
      </c>
      <c r="Q11" s="103" t="s">
        <v>33</v>
      </c>
      <c r="R11" s="163" t="s">
        <v>34</v>
      </c>
      <c r="S11" s="164" t="s">
        <v>35</v>
      </c>
      <c r="T11" s="165">
        <f t="shared" si="5"/>
        <v>196</v>
      </c>
      <c r="U11" s="166" t="str">
        <f t="shared" si="6"/>
        <v>19 04 2016</v>
      </c>
      <c r="V11" s="167">
        <f t="shared" si="7"/>
        <v>134.18</v>
      </c>
      <c r="W11" s="168">
        <f t="shared" si="8"/>
        <v>134.18</v>
      </c>
      <c r="X11" s="169">
        <f t="shared" si="9"/>
        <v>0</v>
      </c>
      <c r="Y11" s="168">
        <f t="shared" si="10"/>
        <v>0</v>
      </c>
      <c r="Z11" s="215">
        <f t="shared" si="11"/>
        <v>134.18</v>
      </c>
    </row>
    <row r="12" spans="1:26" s="4" customFormat="1" ht="12.75">
      <c r="A12" s="41">
        <f t="shared" si="0"/>
        <v>4</v>
      </c>
      <c r="B12" s="42" t="str">
        <f t="shared" si="1"/>
        <v>SPITAL JUDETEAN BAIA MARE</v>
      </c>
      <c r="C12" s="43"/>
      <c r="D12" s="43">
        <v>1176</v>
      </c>
      <c r="E12" s="44" t="s">
        <v>36</v>
      </c>
      <c r="F12" s="45">
        <v>85.37</v>
      </c>
      <c r="G12" s="46"/>
      <c r="H12" s="47">
        <f t="shared" si="2"/>
        <v>0</v>
      </c>
      <c r="I12" s="46"/>
      <c r="J12" s="100">
        <f t="shared" si="3"/>
        <v>85.37</v>
      </c>
      <c r="L12" s="96">
        <f t="shared" si="4"/>
        <v>85.37</v>
      </c>
      <c r="N12" s="101">
        <f t="shared" si="12"/>
        <v>4</v>
      </c>
      <c r="O12" s="102" t="s">
        <v>32</v>
      </c>
      <c r="P12" s="103" t="s">
        <v>33</v>
      </c>
      <c r="Q12" s="103" t="s">
        <v>33</v>
      </c>
      <c r="R12" s="163" t="s">
        <v>34</v>
      </c>
      <c r="S12" s="164" t="s">
        <v>35</v>
      </c>
      <c r="T12" s="165">
        <f t="shared" si="5"/>
        <v>1176</v>
      </c>
      <c r="U12" s="166" t="str">
        <f t="shared" si="6"/>
        <v>19 04 2016</v>
      </c>
      <c r="V12" s="167">
        <f t="shared" si="7"/>
        <v>85.37</v>
      </c>
      <c r="W12" s="168">
        <f t="shared" si="8"/>
        <v>85.37</v>
      </c>
      <c r="X12" s="169">
        <f t="shared" si="9"/>
        <v>0</v>
      </c>
      <c r="Y12" s="168">
        <f t="shared" si="10"/>
        <v>0</v>
      </c>
      <c r="Z12" s="215">
        <f t="shared" si="11"/>
        <v>85.37</v>
      </c>
    </row>
    <row r="13" spans="1:26" s="4" customFormat="1" ht="12.75">
      <c r="A13" s="41">
        <f t="shared" si="0"/>
        <v>5</v>
      </c>
      <c r="B13" s="42" t="str">
        <f t="shared" si="1"/>
        <v>SPITAL JUDETEAN BAIA MARE</v>
      </c>
      <c r="C13" s="43"/>
      <c r="D13" s="43">
        <v>41</v>
      </c>
      <c r="E13" s="44" t="s">
        <v>37</v>
      </c>
      <c r="F13" s="45">
        <v>162.72</v>
      </c>
      <c r="G13" s="46"/>
      <c r="H13" s="47">
        <f t="shared" si="2"/>
        <v>0</v>
      </c>
      <c r="I13" s="46"/>
      <c r="J13" s="100">
        <f t="shared" si="3"/>
        <v>162.72</v>
      </c>
      <c r="L13" s="96">
        <f t="shared" si="4"/>
        <v>162.72</v>
      </c>
      <c r="N13" s="101">
        <f t="shared" si="12"/>
        <v>5</v>
      </c>
      <c r="O13" s="102" t="s">
        <v>32</v>
      </c>
      <c r="P13" s="103" t="s">
        <v>33</v>
      </c>
      <c r="Q13" s="103" t="s">
        <v>33</v>
      </c>
      <c r="R13" s="163" t="s">
        <v>34</v>
      </c>
      <c r="S13" s="164" t="s">
        <v>35</v>
      </c>
      <c r="T13" s="165">
        <f t="shared" si="5"/>
        <v>41</v>
      </c>
      <c r="U13" s="166" t="str">
        <f t="shared" si="6"/>
        <v>21 04 2016</v>
      </c>
      <c r="V13" s="167">
        <f t="shared" si="7"/>
        <v>162.72</v>
      </c>
      <c r="W13" s="168">
        <f t="shared" si="8"/>
        <v>162.72</v>
      </c>
      <c r="X13" s="169">
        <f t="shared" si="9"/>
        <v>0</v>
      </c>
      <c r="Y13" s="168">
        <f t="shared" si="10"/>
        <v>0</v>
      </c>
      <c r="Z13" s="215">
        <f t="shared" si="11"/>
        <v>162.72</v>
      </c>
    </row>
    <row r="14" spans="1:26" s="4" customFormat="1" ht="12.75">
      <c r="A14" s="41">
        <f t="shared" si="0"/>
        <v>6</v>
      </c>
      <c r="B14" s="42" t="str">
        <f t="shared" si="1"/>
        <v>SPITAL JUDETEAN BAIA MARE</v>
      </c>
      <c r="C14" s="43"/>
      <c r="D14" s="43">
        <v>45407</v>
      </c>
      <c r="E14" s="44" t="s">
        <v>38</v>
      </c>
      <c r="F14" s="45">
        <v>7560</v>
      </c>
      <c r="G14" s="46">
        <v>7560</v>
      </c>
      <c r="H14" s="47">
        <f t="shared" si="2"/>
        <v>0</v>
      </c>
      <c r="I14" s="46"/>
      <c r="J14" s="100">
        <f t="shared" si="3"/>
        <v>0</v>
      </c>
      <c r="L14" s="96">
        <f t="shared" si="4"/>
        <v>7560</v>
      </c>
      <c r="N14" s="101">
        <f t="shared" si="12"/>
        <v>6</v>
      </c>
      <c r="O14" s="102" t="s">
        <v>32</v>
      </c>
      <c r="P14" s="103" t="s">
        <v>33</v>
      </c>
      <c r="Q14" s="103" t="s">
        <v>33</v>
      </c>
      <c r="R14" s="163" t="s">
        <v>34</v>
      </c>
      <c r="S14" s="164" t="s">
        <v>35</v>
      </c>
      <c r="T14" s="165">
        <f t="shared" si="5"/>
        <v>45407</v>
      </c>
      <c r="U14" s="166" t="str">
        <f t="shared" si="6"/>
        <v>13 04 2016</v>
      </c>
      <c r="V14" s="167">
        <f t="shared" si="7"/>
        <v>7560</v>
      </c>
      <c r="W14" s="168">
        <f t="shared" si="8"/>
        <v>7560</v>
      </c>
      <c r="X14" s="169">
        <f t="shared" si="9"/>
        <v>0</v>
      </c>
      <c r="Y14" s="168">
        <f t="shared" si="10"/>
        <v>7560</v>
      </c>
      <c r="Z14" s="215">
        <f t="shared" si="11"/>
        <v>0</v>
      </c>
    </row>
    <row r="15" spans="1:26" s="4" customFormat="1" ht="12.75">
      <c r="A15" s="41">
        <f t="shared" si="0"/>
        <v>7</v>
      </c>
      <c r="B15" s="42" t="str">
        <f t="shared" si="1"/>
        <v>SPITAL JUDETEAN BAIA MARE</v>
      </c>
      <c r="C15" s="43"/>
      <c r="D15" s="43">
        <v>13</v>
      </c>
      <c r="E15" s="44" t="s">
        <v>36</v>
      </c>
      <c r="F15" s="45">
        <v>192.81</v>
      </c>
      <c r="G15" s="46"/>
      <c r="H15" s="47">
        <f t="shared" si="2"/>
        <v>0</v>
      </c>
      <c r="I15" s="46"/>
      <c r="J15" s="100">
        <f t="shared" si="3"/>
        <v>192.81</v>
      </c>
      <c r="L15" s="96">
        <f t="shared" si="4"/>
        <v>192.81</v>
      </c>
      <c r="N15" s="101">
        <f t="shared" si="12"/>
        <v>7</v>
      </c>
      <c r="O15" s="102" t="s">
        <v>32</v>
      </c>
      <c r="P15" s="103" t="s">
        <v>33</v>
      </c>
      <c r="Q15" s="103" t="s">
        <v>33</v>
      </c>
      <c r="R15" s="163" t="s">
        <v>34</v>
      </c>
      <c r="S15" s="164" t="s">
        <v>35</v>
      </c>
      <c r="T15" s="165">
        <f t="shared" si="5"/>
        <v>13</v>
      </c>
      <c r="U15" s="166" t="str">
        <f t="shared" si="6"/>
        <v>19 04 2016</v>
      </c>
      <c r="V15" s="167">
        <f t="shared" si="7"/>
        <v>192.81</v>
      </c>
      <c r="W15" s="168">
        <f t="shared" si="8"/>
        <v>192.81</v>
      </c>
      <c r="X15" s="169">
        <f t="shared" si="9"/>
        <v>0</v>
      </c>
      <c r="Y15" s="168">
        <f t="shared" si="10"/>
        <v>0</v>
      </c>
      <c r="Z15" s="215">
        <f t="shared" si="11"/>
        <v>192.81</v>
      </c>
    </row>
    <row r="16" spans="1:26" s="4" customFormat="1" ht="12.75">
      <c r="A16" s="41">
        <f t="shared" si="0"/>
        <v>8</v>
      </c>
      <c r="B16" s="42" t="str">
        <f t="shared" si="1"/>
        <v>SPITAL JUDETEAN BAIA MARE</v>
      </c>
      <c r="C16" s="43"/>
      <c r="D16" s="43">
        <v>481</v>
      </c>
      <c r="E16" s="44" t="s">
        <v>37</v>
      </c>
      <c r="F16" s="45">
        <v>37.83</v>
      </c>
      <c r="G16" s="46"/>
      <c r="H16" s="47">
        <f t="shared" si="2"/>
        <v>0</v>
      </c>
      <c r="I16" s="46"/>
      <c r="J16" s="100">
        <f t="shared" si="3"/>
        <v>37.83</v>
      </c>
      <c r="L16" s="96">
        <f t="shared" si="4"/>
        <v>37.83</v>
      </c>
      <c r="N16" s="101">
        <f t="shared" si="12"/>
        <v>8</v>
      </c>
      <c r="O16" s="102" t="s">
        <v>32</v>
      </c>
      <c r="P16" s="103" t="s">
        <v>33</v>
      </c>
      <c r="Q16" s="103" t="s">
        <v>33</v>
      </c>
      <c r="R16" s="163" t="s">
        <v>34</v>
      </c>
      <c r="S16" s="164" t="s">
        <v>35</v>
      </c>
      <c r="T16" s="165">
        <f t="shared" si="5"/>
        <v>481</v>
      </c>
      <c r="U16" s="166" t="str">
        <f t="shared" si="6"/>
        <v>21 04 2016</v>
      </c>
      <c r="V16" s="167">
        <f t="shared" si="7"/>
        <v>37.83</v>
      </c>
      <c r="W16" s="168">
        <f t="shared" si="8"/>
        <v>37.83</v>
      </c>
      <c r="X16" s="169">
        <f t="shared" si="9"/>
        <v>0</v>
      </c>
      <c r="Y16" s="168">
        <f t="shared" si="10"/>
        <v>0</v>
      </c>
      <c r="Z16" s="215">
        <f t="shared" si="11"/>
        <v>37.83</v>
      </c>
    </row>
    <row r="17" spans="1:26" s="4" customFormat="1" ht="12.75">
      <c r="A17" s="41">
        <f t="shared" si="0"/>
        <v>9</v>
      </c>
      <c r="B17" s="42" t="str">
        <f t="shared" si="1"/>
        <v>SPITAL JUDETEAN BAIA MARE</v>
      </c>
      <c r="C17" s="43"/>
      <c r="D17" s="43">
        <v>7081665</v>
      </c>
      <c r="E17" s="44" t="s">
        <v>39</v>
      </c>
      <c r="F17" s="45">
        <v>448.19</v>
      </c>
      <c r="G17" s="46"/>
      <c r="H17" s="47">
        <f t="shared" si="2"/>
        <v>0</v>
      </c>
      <c r="I17" s="46"/>
      <c r="J17" s="100">
        <f t="shared" si="3"/>
        <v>448.19</v>
      </c>
      <c r="L17" s="96">
        <f t="shared" si="4"/>
        <v>448.19</v>
      </c>
      <c r="N17" s="101">
        <f t="shared" si="12"/>
        <v>9</v>
      </c>
      <c r="O17" s="102" t="s">
        <v>32</v>
      </c>
      <c r="P17" s="103" t="s">
        <v>33</v>
      </c>
      <c r="Q17" s="103" t="s">
        <v>33</v>
      </c>
      <c r="R17" s="163" t="s">
        <v>34</v>
      </c>
      <c r="S17" s="164" t="s">
        <v>35</v>
      </c>
      <c r="T17" s="165">
        <f t="shared" si="5"/>
        <v>7081665</v>
      </c>
      <c r="U17" s="166" t="str">
        <f t="shared" si="6"/>
        <v>22 04 2016</v>
      </c>
      <c r="V17" s="167">
        <f t="shared" si="7"/>
        <v>448.19</v>
      </c>
      <c r="W17" s="168">
        <f t="shared" si="8"/>
        <v>448.19</v>
      </c>
      <c r="X17" s="169">
        <f t="shared" si="9"/>
        <v>0</v>
      </c>
      <c r="Y17" s="168">
        <f t="shared" si="10"/>
        <v>0</v>
      </c>
      <c r="Z17" s="215">
        <f t="shared" si="11"/>
        <v>448.19</v>
      </c>
    </row>
    <row r="18" spans="1:26" s="4" customFormat="1" ht="12.75">
      <c r="A18" s="41">
        <f t="shared" si="0"/>
        <v>10</v>
      </c>
      <c r="B18" s="42" t="str">
        <f t="shared" si="1"/>
        <v>SPITAL JUDETEAN BAIA MARE</v>
      </c>
      <c r="C18" s="43"/>
      <c r="D18" s="43">
        <v>203</v>
      </c>
      <c r="E18" s="44" t="s">
        <v>39</v>
      </c>
      <c r="F18" s="45">
        <v>75.67</v>
      </c>
      <c r="G18" s="46"/>
      <c r="H18" s="47">
        <f t="shared" si="2"/>
        <v>0</v>
      </c>
      <c r="I18" s="46"/>
      <c r="J18" s="100">
        <f t="shared" si="3"/>
        <v>75.67</v>
      </c>
      <c r="L18" s="96">
        <f t="shared" si="4"/>
        <v>75.67</v>
      </c>
      <c r="N18" s="101">
        <f t="shared" si="12"/>
        <v>10</v>
      </c>
      <c r="O18" s="102" t="s">
        <v>32</v>
      </c>
      <c r="P18" s="103" t="s">
        <v>33</v>
      </c>
      <c r="Q18" s="103" t="s">
        <v>33</v>
      </c>
      <c r="R18" s="163" t="s">
        <v>34</v>
      </c>
      <c r="S18" s="164" t="s">
        <v>35</v>
      </c>
      <c r="T18" s="165">
        <f t="shared" si="5"/>
        <v>203</v>
      </c>
      <c r="U18" s="166" t="str">
        <f t="shared" si="6"/>
        <v>22 04 2016</v>
      </c>
      <c r="V18" s="167">
        <f t="shared" si="7"/>
        <v>75.67</v>
      </c>
      <c r="W18" s="168">
        <f t="shared" si="8"/>
        <v>75.67</v>
      </c>
      <c r="X18" s="169">
        <f t="shared" si="9"/>
        <v>0</v>
      </c>
      <c r="Y18" s="168">
        <f t="shared" si="10"/>
        <v>0</v>
      </c>
      <c r="Z18" s="215">
        <f t="shared" si="11"/>
        <v>75.67</v>
      </c>
    </row>
    <row r="19" spans="1:26" s="4" customFormat="1" ht="12.75">
      <c r="A19" s="41">
        <f t="shared" si="0"/>
        <v>11</v>
      </c>
      <c r="B19" s="42" t="str">
        <f t="shared" si="1"/>
        <v>SPITAL JUDETEAN BAIA MARE</v>
      </c>
      <c r="C19" s="43"/>
      <c r="D19" s="43">
        <v>21</v>
      </c>
      <c r="E19" s="44" t="s">
        <v>40</v>
      </c>
      <c r="F19" s="45">
        <v>125.72</v>
      </c>
      <c r="G19" s="46"/>
      <c r="H19" s="47">
        <f t="shared" si="2"/>
        <v>0</v>
      </c>
      <c r="I19" s="46"/>
      <c r="J19" s="100">
        <f t="shared" si="3"/>
        <v>125.72</v>
      </c>
      <c r="L19" s="96">
        <f t="shared" si="4"/>
        <v>125.72</v>
      </c>
      <c r="N19" s="101">
        <f t="shared" si="12"/>
        <v>11</v>
      </c>
      <c r="O19" s="102" t="s">
        <v>32</v>
      </c>
      <c r="P19" s="103" t="s">
        <v>33</v>
      </c>
      <c r="Q19" s="103" t="s">
        <v>33</v>
      </c>
      <c r="R19" s="163" t="s">
        <v>34</v>
      </c>
      <c r="S19" s="164" t="s">
        <v>35</v>
      </c>
      <c r="T19" s="165">
        <f t="shared" si="5"/>
        <v>21</v>
      </c>
      <c r="U19" s="166" t="str">
        <f t="shared" si="6"/>
        <v>25 04 2016</v>
      </c>
      <c r="V19" s="167">
        <f t="shared" si="7"/>
        <v>125.72</v>
      </c>
      <c r="W19" s="168">
        <f t="shared" si="8"/>
        <v>125.72</v>
      </c>
      <c r="X19" s="169">
        <f t="shared" si="9"/>
        <v>0</v>
      </c>
      <c r="Y19" s="168">
        <f t="shared" si="10"/>
        <v>0</v>
      </c>
      <c r="Z19" s="215">
        <f t="shared" si="11"/>
        <v>125.72</v>
      </c>
    </row>
    <row r="20" spans="1:26" s="4" customFormat="1" ht="12.75">
      <c r="A20" s="41">
        <f t="shared" si="0"/>
        <v>12</v>
      </c>
      <c r="B20" s="42" t="str">
        <f t="shared" si="1"/>
        <v>SPITAL JUDETEAN BAIA MARE</v>
      </c>
      <c r="C20" s="43"/>
      <c r="D20" s="43">
        <v>704</v>
      </c>
      <c r="E20" s="44" t="s">
        <v>41</v>
      </c>
      <c r="F20" s="45">
        <v>48.87</v>
      </c>
      <c r="G20" s="46"/>
      <c r="H20" s="47">
        <f t="shared" si="2"/>
        <v>0</v>
      </c>
      <c r="I20" s="46"/>
      <c r="J20" s="100">
        <f t="shared" si="3"/>
        <v>48.87</v>
      </c>
      <c r="L20" s="96">
        <f t="shared" si="4"/>
        <v>48.87</v>
      </c>
      <c r="N20" s="101">
        <f t="shared" si="12"/>
        <v>12</v>
      </c>
      <c r="O20" s="102" t="s">
        <v>32</v>
      </c>
      <c r="P20" s="103" t="s">
        <v>33</v>
      </c>
      <c r="Q20" s="103" t="s">
        <v>33</v>
      </c>
      <c r="R20" s="163" t="s">
        <v>34</v>
      </c>
      <c r="S20" s="164" t="s">
        <v>35</v>
      </c>
      <c r="T20" s="165">
        <f t="shared" si="5"/>
        <v>704</v>
      </c>
      <c r="U20" s="166" t="str">
        <f t="shared" si="6"/>
        <v>20 04  2016</v>
      </c>
      <c r="V20" s="167">
        <f t="shared" si="7"/>
        <v>48.87</v>
      </c>
      <c r="W20" s="168">
        <f t="shared" si="8"/>
        <v>48.87</v>
      </c>
      <c r="X20" s="169">
        <f t="shared" si="9"/>
        <v>0</v>
      </c>
      <c r="Y20" s="168">
        <f t="shared" si="10"/>
        <v>0</v>
      </c>
      <c r="Z20" s="215">
        <f t="shared" si="11"/>
        <v>48.87</v>
      </c>
    </row>
    <row r="21" spans="1:26" s="4" customFormat="1" ht="12.75">
      <c r="A21" s="41">
        <f t="shared" si="0"/>
        <v>13</v>
      </c>
      <c r="B21" s="42" t="str">
        <f t="shared" si="1"/>
        <v>SPITAL JUDETEAN BAIA MARE</v>
      </c>
      <c r="C21" s="43"/>
      <c r="D21" s="43">
        <v>501</v>
      </c>
      <c r="E21" s="44" t="s">
        <v>42</v>
      </c>
      <c r="F21" s="45">
        <v>244.74</v>
      </c>
      <c r="G21" s="46"/>
      <c r="H21" s="47">
        <f t="shared" si="2"/>
        <v>0</v>
      </c>
      <c r="I21" s="46"/>
      <c r="J21" s="100">
        <f t="shared" si="3"/>
        <v>244.74</v>
      </c>
      <c r="L21" s="96">
        <f t="shared" si="4"/>
        <v>244.74</v>
      </c>
      <c r="N21" s="101">
        <f t="shared" si="12"/>
        <v>13</v>
      </c>
      <c r="O21" s="102" t="s">
        <v>32</v>
      </c>
      <c r="P21" s="103" t="s">
        <v>33</v>
      </c>
      <c r="Q21" s="103" t="s">
        <v>33</v>
      </c>
      <c r="R21" s="163" t="s">
        <v>34</v>
      </c>
      <c r="S21" s="164" t="s">
        <v>35</v>
      </c>
      <c r="T21" s="165">
        <f t="shared" si="5"/>
        <v>501</v>
      </c>
      <c r="U21" s="166" t="str">
        <f t="shared" si="6"/>
        <v>26 04 2016</v>
      </c>
      <c r="V21" s="167">
        <f t="shared" si="7"/>
        <v>244.74</v>
      </c>
      <c r="W21" s="168">
        <f t="shared" si="8"/>
        <v>244.74</v>
      </c>
      <c r="X21" s="169">
        <f t="shared" si="9"/>
        <v>0</v>
      </c>
      <c r="Y21" s="168">
        <f t="shared" si="10"/>
        <v>0</v>
      </c>
      <c r="Z21" s="215">
        <f t="shared" si="11"/>
        <v>244.74</v>
      </c>
    </row>
    <row r="22" spans="1:26" s="4" customFormat="1" ht="12" customHeight="1">
      <c r="A22" s="41">
        <f t="shared" si="0"/>
        <v>14</v>
      </c>
      <c r="B22" s="42" t="str">
        <f t="shared" si="1"/>
        <v>SPITAL JUDETEAN BAIA MARE</v>
      </c>
      <c r="C22" s="43"/>
      <c r="D22" s="43">
        <v>205</v>
      </c>
      <c r="E22" s="44" t="s">
        <v>43</v>
      </c>
      <c r="F22" s="45">
        <v>159.17</v>
      </c>
      <c r="G22" s="46"/>
      <c r="H22" s="47">
        <f t="shared" si="2"/>
        <v>0</v>
      </c>
      <c r="I22" s="46"/>
      <c r="J22" s="100">
        <f t="shared" si="3"/>
        <v>159.17</v>
      </c>
      <c r="L22" s="96">
        <f t="shared" si="4"/>
        <v>159.17</v>
      </c>
      <c r="N22" s="101">
        <f t="shared" si="12"/>
        <v>14</v>
      </c>
      <c r="O22" s="102" t="s">
        <v>32</v>
      </c>
      <c r="P22" s="103" t="s">
        <v>33</v>
      </c>
      <c r="Q22" s="103" t="s">
        <v>33</v>
      </c>
      <c r="R22" s="163" t="s">
        <v>34</v>
      </c>
      <c r="S22" s="164" t="s">
        <v>35</v>
      </c>
      <c r="T22" s="165">
        <f t="shared" si="5"/>
        <v>205</v>
      </c>
      <c r="U22" s="166" t="str">
        <f t="shared" si="6"/>
        <v>23 04 2016</v>
      </c>
      <c r="V22" s="167">
        <f t="shared" si="7"/>
        <v>159.17</v>
      </c>
      <c r="W22" s="168">
        <f t="shared" si="8"/>
        <v>159.17</v>
      </c>
      <c r="X22" s="169">
        <f t="shared" si="9"/>
        <v>0</v>
      </c>
      <c r="Y22" s="168">
        <f t="shared" si="10"/>
        <v>0</v>
      </c>
      <c r="Z22" s="215">
        <f t="shared" si="11"/>
        <v>159.17</v>
      </c>
    </row>
    <row r="23" spans="1:26" s="4" customFormat="1" ht="12.75">
      <c r="A23" s="41">
        <f t="shared" si="0"/>
        <v>15</v>
      </c>
      <c r="B23" s="42" t="str">
        <f t="shared" si="1"/>
        <v>SPITAL JUDETEAN BAIA MARE</v>
      </c>
      <c r="C23" s="43"/>
      <c r="D23" s="43">
        <v>202</v>
      </c>
      <c r="E23" s="44" t="s">
        <v>39</v>
      </c>
      <c r="F23" s="45">
        <v>151.26</v>
      </c>
      <c r="G23" s="46"/>
      <c r="H23" s="47">
        <f t="shared" si="2"/>
        <v>0</v>
      </c>
      <c r="I23" s="46"/>
      <c r="J23" s="100">
        <f t="shared" si="3"/>
        <v>151.26</v>
      </c>
      <c r="L23" s="96">
        <f t="shared" si="4"/>
        <v>151.26</v>
      </c>
      <c r="N23" s="101">
        <f t="shared" si="12"/>
        <v>15</v>
      </c>
      <c r="O23" s="102" t="s">
        <v>32</v>
      </c>
      <c r="P23" s="103" t="s">
        <v>33</v>
      </c>
      <c r="Q23" s="103" t="s">
        <v>33</v>
      </c>
      <c r="R23" s="163" t="s">
        <v>34</v>
      </c>
      <c r="S23" s="164" t="s">
        <v>35</v>
      </c>
      <c r="T23" s="165">
        <f t="shared" si="5"/>
        <v>202</v>
      </c>
      <c r="U23" s="166" t="str">
        <f t="shared" si="6"/>
        <v>22 04 2016</v>
      </c>
      <c r="V23" s="167">
        <f t="shared" si="7"/>
        <v>151.26</v>
      </c>
      <c r="W23" s="168">
        <f t="shared" si="8"/>
        <v>151.26</v>
      </c>
      <c r="X23" s="169">
        <f t="shared" si="9"/>
        <v>0</v>
      </c>
      <c r="Y23" s="168">
        <f t="shared" si="10"/>
        <v>0</v>
      </c>
      <c r="Z23" s="215">
        <f t="shared" si="11"/>
        <v>151.26</v>
      </c>
    </row>
    <row r="24" spans="1:26" s="4" customFormat="1" ht="12.75">
      <c r="A24" s="41">
        <f t="shared" si="0"/>
        <v>16</v>
      </c>
      <c r="B24" s="42" t="str">
        <f t="shared" si="1"/>
        <v>SPITAL JUDETEAN BAIA MARE</v>
      </c>
      <c r="C24" s="43"/>
      <c r="D24" s="43">
        <v>93</v>
      </c>
      <c r="E24" s="44" t="s">
        <v>42</v>
      </c>
      <c r="F24" s="45">
        <v>211.42</v>
      </c>
      <c r="G24" s="46"/>
      <c r="H24" s="47">
        <f t="shared" si="2"/>
        <v>0</v>
      </c>
      <c r="I24" s="46"/>
      <c r="J24" s="100">
        <f t="shared" si="3"/>
        <v>211.42</v>
      </c>
      <c r="L24" s="96">
        <f t="shared" si="4"/>
        <v>211.42</v>
      </c>
      <c r="N24" s="101">
        <f t="shared" si="12"/>
        <v>16</v>
      </c>
      <c r="O24" s="102" t="s">
        <v>32</v>
      </c>
      <c r="P24" s="103" t="s">
        <v>33</v>
      </c>
      <c r="Q24" s="103" t="s">
        <v>33</v>
      </c>
      <c r="R24" s="163" t="s">
        <v>34</v>
      </c>
      <c r="S24" s="164" t="s">
        <v>35</v>
      </c>
      <c r="T24" s="165">
        <f t="shared" si="5"/>
        <v>93</v>
      </c>
      <c r="U24" s="166" t="str">
        <f t="shared" si="6"/>
        <v>26 04 2016</v>
      </c>
      <c r="V24" s="167">
        <f t="shared" si="7"/>
        <v>211.42</v>
      </c>
      <c r="W24" s="168">
        <f t="shared" si="8"/>
        <v>211.42</v>
      </c>
      <c r="X24" s="169">
        <f t="shared" si="9"/>
        <v>0</v>
      </c>
      <c r="Y24" s="168">
        <f t="shared" si="10"/>
        <v>0</v>
      </c>
      <c r="Z24" s="215">
        <f t="shared" si="11"/>
        <v>211.42</v>
      </c>
    </row>
    <row r="25" spans="1:26" s="4" customFormat="1" ht="12.75">
      <c r="A25" s="41">
        <f aca="true" t="shared" si="13" ref="A25:A44">N25</f>
        <v>17</v>
      </c>
      <c r="B25" s="42" t="str">
        <f aca="true" t="shared" si="14" ref="B25:B49">O25</f>
        <v>SPITAL JUDETEAN BAIA MARE</v>
      </c>
      <c r="C25" s="43"/>
      <c r="D25" s="43">
        <v>209</v>
      </c>
      <c r="E25" s="44" t="s">
        <v>44</v>
      </c>
      <c r="F25" s="45">
        <v>115.8</v>
      </c>
      <c r="G25" s="46"/>
      <c r="H25" s="47">
        <f aca="true" t="shared" si="15" ref="H25:H44">IF(F25-G25-I25&gt;L25,F25-G25-I25-L25,0)</f>
        <v>0</v>
      </c>
      <c r="I25" s="46"/>
      <c r="J25" s="100">
        <f aca="true" t="shared" si="16" ref="J25:J44">F25-G25-H25-I25</f>
        <v>115.8</v>
      </c>
      <c r="L25" s="96">
        <f aca="true" t="shared" si="17" ref="L25:L43">F25</f>
        <v>115.8</v>
      </c>
      <c r="N25" s="101">
        <f t="shared" si="12"/>
        <v>17</v>
      </c>
      <c r="O25" s="102" t="s">
        <v>32</v>
      </c>
      <c r="P25" s="103" t="s">
        <v>33</v>
      </c>
      <c r="Q25" s="103" t="s">
        <v>33</v>
      </c>
      <c r="R25" s="163" t="s">
        <v>34</v>
      </c>
      <c r="S25" s="164" t="s">
        <v>35</v>
      </c>
      <c r="T25" s="165">
        <f aca="true" t="shared" si="18" ref="T25:T44">D25</f>
        <v>209</v>
      </c>
      <c r="U25" s="166" t="str">
        <f aca="true" t="shared" si="19" ref="U25:U44">IF(E25=0,"0",E25)</f>
        <v>28 04 2016</v>
      </c>
      <c r="V25" s="167">
        <f aca="true" t="shared" si="20" ref="V25:V44">F25</f>
        <v>115.8</v>
      </c>
      <c r="W25" s="168">
        <f aca="true" t="shared" si="21" ref="W25:W44">V25-X25</f>
        <v>115.8</v>
      </c>
      <c r="X25" s="169">
        <f aca="true" t="shared" si="22" ref="X25:X44">I25</f>
        <v>0</v>
      </c>
      <c r="Y25" s="168">
        <f aca="true" t="shared" si="23" ref="Y25:Y44">G25+H25</f>
        <v>0</v>
      </c>
      <c r="Z25" s="215">
        <f aca="true" t="shared" si="24" ref="Z25:Z44">W25-Y25</f>
        <v>115.8</v>
      </c>
    </row>
    <row r="26" spans="1:26" s="4" customFormat="1" ht="12.75">
      <c r="A26" s="41">
        <f t="shared" si="13"/>
        <v>18</v>
      </c>
      <c r="B26" s="42" t="str">
        <f t="shared" si="14"/>
        <v>SPITAL JUDETEAN BAIA MARE</v>
      </c>
      <c r="C26" s="43"/>
      <c r="D26" s="43">
        <v>213</v>
      </c>
      <c r="E26" s="44" t="s">
        <v>45</v>
      </c>
      <c r="F26" s="45">
        <v>138.41</v>
      </c>
      <c r="G26" s="46"/>
      <c r="H26" s="47">
        <f t="shared" si="15"/>
        <v>0</v>
      </c>
      <c r="I26" s="46"/>
      <c r="J26" s="100">
        <f t="shared" si="16"/>
        <v>138.41</v>
      </c>
      <c r="L26" s="96">
        <f t="shared" si="17"/>
        <v>138.41</v>
      </c>
      <c r="N26" s="101">
        <f t="shared" si="12"/>
        <v>18</v>
      </c>
      <c r="O26" s="102" t="s">
        <v>32</v>
      </c>
      <c r="P26" s="103" t="s">
        <v>33</v>
      </c>
      <c r="Q26" s="103" t="s">
        <v>33</v>
      </c>
      <c r="R26" s="163" t="s">
        <v>34</v>
      </c>
      <c r="S26" s="164" t="s">
        <v>35</v>
      </c>
      <c r="T26" s="165">
        <f t="shared" si="18"/>
        <v>213</v>
      </c>
      <c r="U26" s="166" t="str">
        <f t="shared" si="19"/>
        <v>29 04 2016</v>
      </c>
      <c r="V26" s="167">
        <f t="shared" si="20"/>
        <v>138.41</v>
      </c>
      <c r="W26" s="168">
        <f t="shared" si="21"/>
        <v>138.41</v>
      </c>
      <c r="X26" s="169">
        <f t="shared" si="22"/>
        <v>0</v>
      </c>
      <c r="Y26" s="168">
        <f t="shared" si="23"/>
        <v>0</v>
      </c>
      <c r="Z26" s="215">
        <f t="shared" si="24"/>
        <v>138.41</v>
      </c>
    </row>
    <row r="27" spans="1:26" s="4" customFormat="1" ht="12.75">
      <c r="A27" s="41">
        <f t="shared" si="13"/>
        <v>19</v>
      </c>
      <c r="B27" s="42" t="str">
        <f t="shared" si="14"/>
        <v>SPITAL JUDETEAN BAIA MARE</v>
      </c>
      <c r="C27" s="43"/>
      <c r="D27" s="43">
        <v>266728</v>
      </c>
      <c r="E27" s="44" t="s">
        <v>44</v>
      </c>
      <c r="F27" s="45">
        <v>38.78</v>
      </c>
      <c r="G27" s="46"/>
      <c r="H27" s="47">
        <f t="shared" si="15"/>
        <v>0</v>
      </c>
      <c r="I27" s="46"/>
      <c r="J27" s="100">
        <f t="shared" si="16"/>
        <v>38.78</v>
      </c>
      <c r="L27" s="96">
        <f t="shared" si="17"/>
        <v>38.78</v>
      </c>
      <c r="N27" s="101">
        <f t="shared" si="12"/>
        <v>19</v>
      </c>
      <c r="O27" s="102" t="s">
        <v>32</v>
      </c>
      <c r="P27" s="103" t="s">
        <v>33</v>
      </c>
      <c r="Q27" s="103" t="s">
        <v>33</v>
      </c>
      <c r="R27" s="163" t="s">
        <v>34</v>
      </c>
      <c r="S27" s="164" t="s">
        <v>35</v>
      </c>
      <c r="T27" s="165">
        <f t="shared" si="18"/>
        <v>266728</v>
      </c>
      <c r="U27" s="166" t="str">
        <f t="shared" si="19"/>
        <v>28 04 2016</v>
      </c>
      <c r="V27" s="167">
        <f t="shared" si="20"/>
        <v>38.78</v>
      </c>
      <c r="W27" s="168">
        <f t="shared" si="21"/>
        <v>38.78</v>
      </c>
      <c r="X27" s="169">
        <f t="shared" si="22"/>
        <v>0</v>
      </c>
      <c r="Y27" s="168">
        <f t="shared" si="23"/>
        <v>0</v>
      </c>
      <c r="Z27" s="215">
        <f t="shared" si="24"/>
        <v>38.78</v>
      </c>
    </row>
    <row r="28" spans="1:26" s="4" customFormat="1" ht="12.75">
      <c r="A28" s="41">
        <f t="shared" si="13"/>
        <v>20</v>
      </c>
      <c r="B28" s="42" t="str">
        <f t="shared" si="14"/>
        <v>SPITAL JUDETEAN BAIA MARE</v>
      </c>
      <c r="C28" s="43"/>
      <c r="D28" s="43">
        <v>212</v>
      </c>
      <c r="E28" s="44" t="s">
        <v>44</v>
      </c>
      <c r="F28" s="45">
        <v>90.38</v>
      </c>
      <c r="G28" s="46"/>
      <c r="H28" s="47">
        <f t="shared" si="15"/>
        <v>0</v>
      </c>
      <c r="I28" s="46"/>
      <c r="J28" s="100">
        <f t="shared" si="16"/>
        <v>90.38</v>
      </c>
      <c r="L28" s="96">
        <f t="shared" si="17"/>
        <v>90.38</v>
      </c>
      <c r="N28" s="101">
        <f t="shared" si="12"/>
        <v>20</v>
      </c>
      <c r="O28" s="102" t="s">
        <v>32</v>
      </c>
      <c r="P28" s="103" t="s">
        <v>33</v>
      </c>
      <c r="Q28" s="103" t="s">
        <v>33</v>
      </c>
      <c r="R28" s="163" t="s">
        <v>34</v>
      </c>
      <c r="S28" s="164" t="s">
        <v>35</v>
      </c>
      <c r="T28" s="165">
        <f t="shared" si="18"/>
        <v>212</v>
      </c>
      <c r="U28" s="166" t="str">
        <f t="shared" si="19"/>
        <v>28 04 2016</v>
      </c>
      <c r="V28" s="167">
        <f t="shared" si="20"/>
        <v>90.38</v>
      </c>
      <c r="W28" s="168">
        <f t="shared" si="21"/>
        <v>90.38</v>
      </c>
      <c r="X28" s="169">
        <f t="shared" si="22"/>
        <v>0</v>
      </c>
      <c r="Y28" s="168">
        <f t="shared" si="23"/>
        <v>0</v>
      </c>
      <c r="Z28" s="215">
        <f t="shared" si="24"/>
        <v>90.38</v>
      </c>
    </row>
    <row r="29" spans="1:26" s="4" customFormat="1" ht="12.75">
      <c r="A29" s="41">
        <f t="shared" si="13"/>
        <v>21</v>
      </c>
      <c r="B29" s="42" t="str">
        <f t="shared" si="14"/>
        <v>SPITAL JUDETEAN BAIA MARE</v>
      </c>
      <c r="C29" s="43"/>
      <c r="D29" s="43">
        <v>211</v>
      </c>
      <c r="E29" s="44" t="s">
        <v>44</v>
      </c>
      <c r="F29" s="45">
        <v>13.3</v>
      </c>
      <c r="G29" s="46"/>
      <c r="H29" s="47">
        <f t="shared" si="15"/>
        <v>0</v>
      </c>
      <c r="I29" s="46"/>
      <c r="J29" s="100">
        <f t="shared" si="16"/>
        <v>13.3</v>
      </c>
      <c r="L29" s="96">
        <f t="shared" si="17"/>
        <v>13.3</v>
      </c>
      <c r="N29" s="101">
        <f t="shared" si="12"/>
        <v>21</v>
      </c>
      <c r="O29" s="102" t="s">
        <v>32</v>
      </c>
      <c r="P29" s="103" t="s">
        <v>33</v>
      </c>
      <c r="Q29" s="103" t="s">
        <v>33</v>
      </c>
      <c r="R29" s="163" t="s">
        <v>34</v>
      </c>
      <c r="S29" s="164" t="s">
        <v>35</v>
      </c>
      <c r="T29" s="165">
        <f t="shared" si="18"/>
        <v>211</v>
      </c>
      <c r="U29" s="166" t="str">
        <f t="shared" si="19"/>
        <v>28 04 2016</v>
      </c>
      <c r="V29" s="167">
        <f t="shared" si="20"/>
        <v>13.3</v>
      </c>
      <c r="W29" s="168">
        <f t="shared" si="21"/>
        <v>13.3</v>
      </c>
      <c r="X29" s="169">
        <f t="shared" si="22"/>
        <v>0</v>
      </c>
      <c r="Y29" s="168">
        <f t="shared" si="23"/>
        <v>0</v>
      </c>
      <c r="Z29" s="215">
        <f t="shared" si="24"/>
        <v>13.3</v>
      </c>
    </row>
    <row r="30" spans="1:26" s="4" customFormat="1" ht="12.75">
      <c r="A30" s="41">
        <f t="shared" si="13"/>
        <v>22</v>
      </c>
      <c r="B30" s="42" t="str">
        <f t="shared" si="14"/>
        <v>SPITAL JUDETEAN BAIA MARE</v>
      </c>
      <c r="C30" s="43" t="s">
        <v>46</v>
      </c>
      <c r="D30" s="43">
        <v>455899</v>
      </c>
      <c r="E30" s="44" t="s">
        <v>47</v>
      </c>
      <c r="F30" s="45">
        <v>230.31</v>
      </c>
      <c r="G30" s="46"/>
      <c r="H30" s="47">
        <f t="shared" si="15"/>
        <v>0</v>
      </c>
      <c r="I30" s="46"/>
      <c r="J30" s="100">
        <f t="shared" si="16"/>
        <v>230.31</v>
      </c>
      <c r="L30" s="96">
        <f t="shared" si="17"/>
        <v>230.31</v>
      </c>
      <c r="N30" s="101">
        <f t="shared" si="12"/>
        <v>22</v>
      </c>
      <c r="O30" s="102" t="s">
        <v>32</v>
      </c>
      <c r="P30" s="103" t="s">
        <v>33</v>
      </c>
      <c r="Q30" s="103" t="s">
        <v>33</v>
      </c>
      <c r="R30" s="163" t="s">
        <v>34</v>
      </c>
      <c r="S30" s="164" t="s">
        <v>35</v>
      </c>
      <c r="T30" s="165">
        <f t="shared" si="18"/>
        <v>455899</v>
      </c>
      <c r="U30" s="166" t="str">
        <f t="shared" si="19"/>
        <v>11 04 2016</v>
      </c>
      <c r="V30" s="167">
        <f t="shared" si="20"/>
        <v>230.31</v>
      </c>
      <c r="W30" s="168">
        <f t="shared" si="21"/>
        <v>230.31</v>
      </c>
      <c r="X30" s="169">
        <f t="shared" si="22"/>
        <v>0</v>
      </c>
      <c r="Y30" s="168">
        <f t="shared" si="23"/>
        <v>0</v>
      </c>
      <c r="Z30" s="215">
        <f t="shared" si="24"/>
        <v>230.31</v>
      </c>
    </row>
    <row r="31" spans="1:26" s="4" customFormat="1" ht="12.75">
      <c r="A31" s="41">
        <f t="shared" si="13"/>
        <v>23</v>
      </c>
      <c r="B31" s="42" t="str">
        <f t="shared" si="14"/>
        <v>SPITAL JUDETEAN BAIA MARE</v>
      </c>
      <c r="C31" s="43"/>
      <c r="D31" s="43">
        <v>198</v>
      </c>
      <c r="E31" s="44" t="s">
        <v>48</v>
      </c>
      <c r="F31" s="45">
        <v>141.93</v>
      </c>
      <c r="G31" s="46"/>
      <c r="H31" s="47">
        <f t="shared" si="15"/>
        <v>0</v>
      </c>
      <c r="I31" s="46"/>
      <c r="J31" s="100">
        <f t="shared" si="16"/>
        <v>141.93</v>
      </c>
      <c r="L31" s="96">
        <f t="shared" si="17"/>
        <v>141.93</v>
      </c>
      <c r="N31" s="101">
        <f t="shared" si="12"/>
        <v>23</v>
      </c>
      <c r="O31" s="102" t="s">
        <v>32</v>
      </c>
      <c r="P31" s="103" t="s">
        <v>33</v>
      </c>
      <c r="Q31" s="103" t="s">
        <v>33</v>
      </c>
      <c r="R31" s="163" t="s">
        <v>34</v>
      </c>
      <c r="S31" s="164" t="s">
        <v>35</v>
      </c>
      <c r="T31" s="165">
        <f t="shared" si="18"/>
        <v>198</v>
      </c>
      <c r="U31" s="166" t="str">
        <f t="shared" si="19"/>
        <v>20 04 2016</v>
      </c>
      <c r="V31" s="167">
        <f t="shared" si="20"/>
        <v>141.93</v>
      </c>
      <c r="W31" s="168">
        <f t="shared" si="21"/>
        <v>141.93</v>
      </c>
      <c r="X31" s="169">
        <f t="shared" si="22"/>
        <v>0</v>
      </c>
      <c r="Y31" s="168">
        <f t="shared" si="23"/>
        <v>0</v>
      </c>
      <c r="Z31" s="215">
        <f t="shared" si="24"/>
        <v>141.93</v>
      </c>
    </row>
    <row r="32" spans="1:26" s="4" customFormat="1" ht="12.75">
      <c r="A32" s="41">
        <f t="shared" si="13"/>
        <v>24</v>
      </c>
      <c r="B32" s="42" t="str">
        <f t="shared" si="14"/>
        <v>SPITAL JUDETEAN BAIA MARE</v>
      </c>
      <c r="C32" s="43"/>
      <c r="D32" s="43">
        <v>981</v>
      </c>
      <c r="E32" s="44" t="s">
        <v>42</v>
      </c>
      <c r="F32" s="45">
        <v>96.23</v>
      </c>
      <c r="G32" s="46"/>
      <c r="H32" s="47">
        <f t="shared" si="15"/>
        <v>0</v>
      </c>
      <c r="I32" s="46"/>
      <c r="J32" s="100">
        <f t="shared" si="16"/>
        <v>96.23</v>
      </c>
      <c r="L32" s="96">
        <f t="shared" si="17"/>
        <v>96.23</v>
      </c>
      <c r="N32" s="101">
        <f t="shared" si="12"/>
        <v>24</v>
      </c>
      <c r="O32" s="102" t="s">
        <v>32</v>
      </c>
      <c r="P32" s="103" t="s">
        <v>33</v>
      </c>
      <c r="Q32" s="103" t="s">
        <v>33</v>
      </c>
      <c r="R32" s="163" t="s">
        <v>34</v>
      </c>
      <c r="S32" s="164" t="s">
        <v>35</v>
      </c>
      <c r="T32" s="165">
        <f t="shared" si="18"/>
        <v>981</v>
      </c>
      <c r="U32" s="166" t="str">
        <f t="shared" si="19"/>
        <v>26 04 2016</v>
      </c>
      <c r="V32" s="167">
        <f t="shared" si="20"/>
        <v>96.23</v>
      </c>
      <c r="W32" s="168">
        <f t="shared" si="21"/>
        <v>96.23</v>
      </c>
      <c r="X32" s="169">
        <f t="shared" si="22"/>
        <v>0</v>
      </c>
      <c r="Y32" s="168">
        <f t="shared" si="23"/>
        <v>0</v>
      </c>
      <c r="Z32" s="215">
        <f t="shared" si="24"/>
        <v>96.23</v>
      </c>
    </row>
    <row r="33" spans="1:26" s="4" customFormat="1" ht="12.75">
      <c r="A33" s="41">
        <f t="shared" si="13"/>
        <v>25</v>
      </c>
      <c r="B33" s="42" t="str">
        <f t="shared" si="14"/>
        <v>SPITAL JUDETEAN BAIA MARE</v>
      </c>
      <c r="C33" s="43"/>
      <c r="D33" s="43">
        <v>538452</v>
      </c>
      <c r="E33" s="44" t="s">
        <v>45</v>
      </c>
      <c r="F33" s="45">
        <v>92.86</v>
      </c>
      <c r="G33" s="46"/>
      <c r="H33" s="47">
        <f t="shared" si="15"/>
        <v>0</v>
      </c>
      <c r="I33" s="46"/>
      <c r="J33" s="100">
        <f t="shared" si="16"/>
        <v>92.86</v>
      </c>
      <c r="L33" s="96">
        <f t="shared" si="17"/>
        <v>92.86</v>
      </c>
      <c r="N33" s="101">
        <f t="shared" si="12"/>
        <v>25</v>
      </c>
      <c r="O33" s="102" t="s">
        <v>32</v>
      </c>
      <c r="P33" s="103" t="s">
        <v>33</v>
      </c>
      <c r="Q33" s="103" t="s">
        <v>33</v>
      </c>
      <c r="R33" s="163" t="s">
        <v>34</v>
      </c>
      <c r="S33" s="164" t="s">
        <v>35</v>
      </c>
      <c r="T33" s="165">
        <f t="shared" si="18"/>
        <v>538452</v>
      </c>
      <c r="U33" s="166" t="str">
        <f t="shared" si="19"/>
        <v>29 04 2016</v>
      </c>
      <c r="V33" s="167">
        <f t="shared" si="20"/>
        <v>92.86</v>
      </c>
      <c r="W33" s="168">
        <f t="shared" si="21"/>
        <v>92.86</v>
      </c>
      <c r="X33" s="169">
        <f t="shared" si="22"/>
        <v>0</v>
      </c>
      <c r="Y33" s="168">
        <f t="shared" si="23"/>
        <v>0</v>
      </c>
      <c r="Z33" s="215">
        <f t="shared" si="24"/>
        <v>92.86</v>
      </c>
    </row>
    <row r="34" spans="1:26" s="4" customFormat="1" ht="12.75">
      <c r="A34" s="41">
        <f t="shared" si="13"/>
        <v>26</v>
      </c>
      <c r="B34" s="42" t="str">
        <f t="shared" si="14"/>
        <v>SPITAL JUDETEAN BAIA MARE</v>
      </c>
      <c r="C34" s="43"/>
      <c r="D34" s="43">
        <v>214</v>
      </c>
      <c r="E34" s="44" t="s">
        <v>49</v>
      </c>
      <c r="F34" s="45">
        <v>41.52</v>
      </c>
      <c r="G34" s="46"/>
      <c r="H34" s="47">
        <f t="shared" si="15"/>
        <v>0</v>
      </c>
      <c r="I34" s="46"/>
      <c r="J34" s="100">
        <f t="shared" si="16"/>
        <v>41.52</v>
      </c>
      <c r="L34" s="96">
        <f t="shared" si="17"/>
        <v>41.52</v>
      </c>
      <c r="N34" s="101">
        <f t="shared" si="12"/>
        <v>26</v>
      </c>
      <c r="O34" s="102" t="s">
        <v>32</v>
      </c>
      <c r="P34" s="103" t="s">
        <v>33</v>
      </c>
      <c r="Q34" s="103" t="s">
        <v>33</v>
      </c>
      <c r="R34" s="163" t="s">
        <v>34</v>
      </c>
      <c r="S34" s="164" t="s">
        <v>35</v>
      </c>
      <c r="T34" s="165">
        <f t="shared" si="18"/>
        <v>214</v>
      </c>
      <c r="U34" s="166" t="str">
        <f t="shared" si="19"/>
        <v>30 04 2016</v>
      </c>
      <c r="V34" s="167">
        <f t="shared" si="20"/>
        <v>41.52</v>
      </c>
      <c r="W34" s="168">
        <f t="shared" si="21"/>
        <v>41.52</v>
      </c>
      <c r="X34" s="169">
        <f t="shared" si="22"/>
        <v>0</v>
      </c>
      <c r="Y34" s="168">
        <f t="shared" si="23"/>
        <v>0</v>
      </c>
      <c r="Z34" s="215">
        <f t="shared" si="24"/>
        <v>41.52</v>
      </c>
    </row>
    <row r="35" spans="1:26" s="4" customFormat="1" ht="12.75">
      <c r="A35" s="41">
        <f t="shared" si="13"/>
        <v>27</v>
      </c>
      <c r="B35" s="42" t="str">
        <f t="shared" si="14"/>
        <v>SPITAL JUDETEAN BAIA MARE</v>
      </c>
      <c r="C35" s="43"/>
      <c r="D35" s="43">
        <v>266731</v>
      </c>
      <c r="E35" s="44" t="s">
        <v>50</v>
      </c>
      <c r="F35" s="45">
        <v>50.35</v>
      </c>
      <c r="G35" s="46"/>
      <c r="H35" s="47">
        <f t="shared" si="15"/>
        <v>0</v>
      </c>
      <c r="I35" s="46"/>
      <c r="J35" s="100">
        <f t="shared" si="16"/>
        <v>50.35</v>
      </c>
      <c r="L35" s="96">
        <f t="shared" si="17"/>
        <v>50.35</v>
      </c>
      <c r="N35" s="101">
        <f t="shared" si="12"/>
        <v>27</v>
      </c>
      <c r="O35" s="102" t="s">
        <v>32</v>
      </c>
      <c r="P35" s="103" t="s">
        <v>33</v>
      </c>
      <c r="Q35" s="103" t="s">
        <v>33</v>
      </c>
      <c r="R35" s="163" t="s">
        <v>34</v>
      </c>
      <c r="S35" s="164" t="s">
        <v>35</v>
      </c>
      <c r="T35" s="165">
        <f t="shared" si="18"/>
        <v>266731</v>
      </c>
      <c r="U35" s="166" t="str">
        <f t="shared" si="19"/>
        <v>3 05 2016</v>
      </c>
      <c r="V35" s="167">
        <f t="shared" si="20"/>
        <v>50.35</v>
      </c>
      <c r="W35" s="168">
        <f t="shared" si="21"/>
        <v>50.35</v>
      </c>
      <c r="X35" s="169">
        <f t="shared" si="22"/>
        <v>0</v>
      </c>
      <c r="Y35" s="168">
        <f t="shared" si="23"/>
        <v>0</v>
      </c>
      <c r="Z35" s="215">
        <f t="shared" si="24"/>
        <v>50.35</v>
      </c>
    </row>
    <row r="36" spans="1:26" s="4" customFormat="1" ht="12.75">
      <c r="A36" s="41">
        <f t="shared" si="13"/>
        <v>28</v>
      </c>
      <c r="B36" s="42" t="str">
        <f t="shared" si="14"/>
        <v>SPITAL JUDETEAN BAIA MARE</v>
      </c>
      <c r="C36" s="43"/>
      <c r="D36" s="43">
        <v>223</v>
      </c>
      <c r="E36" s="44" t="s">
        <v>51</v>
      </c>
      <c r="F36" s="45">
        <v>123.45</v>
      </c>
      <c r="G36" s="46"/>
      <c r="H36" s="47">
        <f t="shared" si="15"/>
        <v>0</v>
      </c>
      <c r="I36" s="46"/>
      <c r="J36" s="100">
        <f t="shared" si="16"/>
        <v>123.45</v>
      </c>
      <c r="L36" s="96">
        <f t="shared" si="17"/>
        <v>123.45</v>
      </c>
      <c r="N36" s="101">
        <f t="shared" si="12"/>
        <v>28</v>
      </c>
      <c r="O36" s="102" t="s">
        <v>32</v>
      </c>
      <c r="P36" s="103" t="s">
        <v>33</v>
      </c>
      <c r="Q36" s="103" t="s">
        <v>33</v>
      </c>
      <c r="R36" s="163" t="s">
        <v>34</v>
      </c>
      <c r="S36" s="164" t="s">
        <v>35</v>
      </c>
      <c r="T36" s="165">
        <f t="shared" si="18"/>
        <v>223</v>
      </c>
      <c r="U36" s="166" t="str">
        <f t="shared" si="19"/>
        <v>4 05 2016</v>
      </c>
      <c r="V36" s="167">
        <f t="shared" si="20"/>
        <v>123.45</v>
      </c>
      <c r="W36" s="168">
        <f t="shared" si="21"/>
        <v>123.45</v>
      </c>
      <c r="X36" s="169">
        <f t="shared" si="22"/>
        <v>0</v>
      </c>
      <c r="Y36" s="168">
        <f t="shared" si="23"/>
        <v>0</v>
      </c>
      <c r="Z36" s="215">
        <f t="shared" si="24"/>
        <v>123.45</v>
      </c>
    </row>
    <row r="37" spans="1:26" s="4" customFormat="1" ht="12.75">
      <c r="A37" s="41">
        <f t="shared" si="13"/>
        <v>29</v>
      </c>
      <c r="B37" s="42" t="str">
        <f t="shared" si="14"/>
        <v>SPITAL JUDETEAN BAIA MARE</v>
      </c>
      <c r="C37" s="43"/>
      <c r="D37" s="43">
        <v>225</v>
      </c>
      <c r="E37" s="44" t="s">
        <v>51</v>
      </c>
      <c r="F37" s="45">
        <v>34.05</v>
      </c>
      <c r="G37" s="46"/>
      <c r="H37" s="47">
        <f t="shared" si="15"/>
        <v>0</v>
      </c>
      <c r="I37" s="46"/>
      <c r="J37" s="100">
        <f t="shared" si="16"/>
        <v>34.05</v>
      </c>
      <c r="L37" s="96">
        <f t="shared" si="17"/>
        <v>34.05</v>
      </c>
      <c r="N37" s="101">
        <f t="shared" si="12"/>
        <v>29</v>
      </c>
      <c r="O37" s="102" t="s">
        <v>32</v>
      </c>
      <c r="P37" s="103" t="s">
        <v>33</v>
      </c>
      <c r="Q37" s="103" t="s">
        <v>33</v>
      </c>
      <c r="R37" s="163" t="s">
        <v>34</v>
      </c>
      <c r="S37" s="164" t="s">
        <v>35</v>
      </c>
      <c r="T37" s="165">
        <f t="shared" si="18"/>
        <v>225</v>
      </c>
      <c r="U37" s="166" t="str">
        <f t="shared" si="19"/>
        <v>4 05 2016</v>
      </c>
      <c r="V37" s="167">
        <f t="shared" si="20"/>
        <v>34.05</v>
      </c>
      <c r="W37" s="168">
        <f t="shared" si="21"/>
        <v>34.05</v>
      </c>
      <c r="X37" s="169">
        <f t="shared" si="22"/>
        <v>0</v>
      </c>
      <c r="Y37" s="168">
        <f t="shared" si="23"/>
        <v>0</v>
      </c>
      <c r="Z37" s="215">
        <f t="shared" si="24"/>
        <v>34.05</v>
      </c>
    </row>
    <row r="38" spans="1:26" s="4" customFormat="1" ht="12.75">
      <c r="A38" s="41">
        <f t="shared" si="13"/>
        <v>30</v>
      </c>
      <c r="B38" s="42" t="str">
        <f t="shared" si="14"/>
        <v>SPITAL JUDETEAN BAIA MARE</v>
      </c>
      <c r="C38" s="43"/>
      <c r="D38" s="43">
        <v>224</v>
      </c>
      <c r="E38" s="44" t="s">
        <v>52</v>
      </c>
      <c r="F38" s="45">
        <v>202.1</v>
      </c>
      <c r="G38" s="46"/>
      <c r="H38" s="47">
        <f t="shared" si="15"/>
        <v>0</v>
      </c>
      <c r="I38" s="46"/>
      <c r="J38" s="100">
        <f t="shared" si="16"/>
        <v>202.1</v>
      </c>
      <c r="L38" s="96">
        <f t="shared" si="17"/>
        <v>202.1</v>
      </c>
      <c r="N38" s="101">
        <f t="shared" si="12"/>
        <v>30</v>
      </c>
      <c r="O38" s="102" t="s">
        <v>32</v>
      </c>
      <c r="P38" s="103" t="s">
        <v>33</v>
      </c>
      <c r="Q38" s="103" t="s">
        <v>33</v>
      </c>
      <c r="R38" s="163" t="s">
        <v>34</v>
      </c>
      <c r="S38" s="164" t="s">
        <v>35</v>
      </c>
      <c r="T38" s="165">
        <f t="shared" si="18"/>
        <v>224</v>
      </c>
      <c r="U38" s="166" t="str">
        <f t="shared" si="19"/>
        <v>4 052016</v>
      </c>
      <c r="V38" s="167">
        <f t="shared" si="20"/>
        <v>202.1</v>
      </c>
      <c r="W38" s="168">
        <f t="shared" si="21"/>
        <v>202.1</v>
      </c>
      <c r="X38" s="169">
        <f t="shared" si="22"/>
        <v>0</v>
      </c>
      <c r="Y38" s="168">
        <f t="shared" si="23"/>
        <v>0</v>
      </c>
      <c r="Z38" s="215">
        <f t="shared" si="24"/>
        <v>202.1</v>
      </c>
    </row>
    <row r="39" spans="1:26" s="4" customFormat="1" ht="12.75">
      <c r="A39" s="41">
        <f t="shared" si="13"/>
        <v>31</v>
      </c>
      <c r="B39" s="42" t="str">
        <f t="shared" si="14"/>
        <v>SPITAL JUDETEAN BAIA MARE</v>
      </c>
      <c r="C39" s="43"/>
      <c r="D39" s="43">
        <v>96</v>
      </c>
      <c r="E39" s="44" t="s">
        <v>51</v>
      </c>
      <c r="F39" s="45">
        <v>271.93</v>
      </c>
      <c r="G39" s="46"/>
      <c r="H39" s="47">
        <f t="shared" si="15"/>
        <v>0</v>
      </c>
      <c r="I39" s="46"/>
      <c r="J39" s="100">
        <f t="shared" si="16"/>
        <v>271.93</v>
      </c>
      <c r="L39" s="96">
        <f t="shared" si="17"/>
        <v>271.93</v>
      </c>
      <c r="N39" s="101">
        <f t="shared" si="12"/>
        <v>31</v>
      </c>
      <c r="O39" s="102" t="s">
        <v>32</v>
      </c>
      <c r="P39" s="103" t="s">
        <v>33</v>
      </c>
      <c r="Q39" s="103" t="s">
        <v>33</v>
      </c>
      <c r="R39" s="163" t="s">
        <v>34</v>
      </c>
      <c r="S39" s="164" t="s">
        <v>35</v>
      </c>
      <c r="T39" s="165">
        <f t="shared" si="18"/>
        <v>96</v>
      </c>
      <c r="U39" s="166" t="str">
        <f t="shared" si="19"/>
        <v>4 05 2016</v>
      </c>
      <c r="V39" s="167">
        <f t="shared" si="20"/>
        <v>271.93</v>
      </c>
      <c r="W39" s="168">
        <f t="shared" si="21"/>
        <v>271.93</v>
      </c>
      <c r="X39" s="169">
        <f t="shared" si="22"/>
        <v>0</v>
      </c>
      <c r="Y39" s="168">
        <f t="shared" si="23"/>
        <v>0</v>
      </c>
      <c r="Z39" s="215">
        <f t="shared" si="24"/>
        <v>271.93</v>
      </c>
    </row>
    <row r="40" spans="1:26" s="4" customFormat="1" ht="12.75">
      <c r="A40" s="41">
        <f t="shared" si="13"/>
        <v>32</v>
      </c>
      <c r="B40" s="42" t="str">
        <f t="shared" si="14"/>
        <v>SPITAL JUDETEAN BAIA MARE</v>
      </c>
      <c r="C40" s="43"/>
      <c r="D40" s="43">
        <v>231</v>
      </c>
      <c r="E40" s="44" t="s">
        <v>53</v>
      </c>
      <c r="F40" s="45">
        <v>230.46</v>
      </c>
      <c r="G40" s="46"/>
      <c r="H40" s="47">
        <f t="shared" si="15"/>
        <v>0</v>
      </c>
      <c r="I40" s="46"/>
      <c r="J40" s="100">
        <f t="shared" si="16"/>
        <v>230.46</v>
      </c>
      <c r="L40" s="96">
        <f t="shared" si="17"/>
        <v>230.46</v>
      </c>
      <c r="N40" s="101">
        <f t="shared" si="12"/>
        <v>32</v>
      </c>
      <c r="O40" s="102" t="s">
        <v>32</v>
      </c>
      <c r="P40" s="103" t="s">
        <v>33</v>
      </c>
      <c r="Q40" s="103" t="s">
        <v>33</v>
      </c>
      <c r="R40" s="163" t="s">
        <v>34</v>
      </c>
      <c r="S40" s="164" t="s">
        <v>35</v>
      </c>
      <c r="T40" s="165">
        <f t="shared" si="18"/>
        <v>231</v>
      </c>
      <c r="U40" s="166" t="str">
        <f t="shared" si="19"/>
        <v>5 05 2016</v>
      </c>
      <c r="V40" s="167">
        <f t="shared" si="20"/>
        <v>230.46</v>
      </c>
      <c r="W40" s="168">
        <f t="shared" si="21"/>
        <v>230.46</v>
      </c>
      <c r="X40" s="169">
        <f t="shared" si="22"/>
        <v>0</v>
      </c>
      <c r="Y40" s="168">
        <f t="shared" si="23"/>
        <v>0</v>
      </c>
      <c r="Z40" s="215">
        <f t="shared" si="24"/>
        <v>230.46</v>
      </c>
    </row>
    <row r="41" spans="1:26" s="4" customFormat="1" ht="12.75">
      <c r="A41" s="41">
        <f t="shared" si="13"/>
        <v>33</v>
      </c>
      <c r="B41" s="42" t="str">
        <f t="shared" si="14"/>
        <v>SPITAL JUDETEAN BAIA MARE</v>
      </c>
      <c r="C41" s="43"/>
      <c r="D41" s="43">
        <v>228</v>
      </c>
      <c r="E41" s="44" t="s">
        <v>53</v>
      </c>
      <c r="F41" s="48">
        <v>216.65</v>
      </c>
      <c r="G41" s="46"/>
      <c r="H41" s="47">
        <f t="shared" si="15"/>
        <v>0</v>
      </c>
      <c r="I41" s="46"/>
      <c r="J41" s="100">
        <f t="shared" si="16"/>
        <v>216.65</v>
      </c>
      <c r="L41" s="96">
        <f t="shared" si="17"/>
        <v>216.65</v>
      </c>
      <c r="N41" s="101">
        <f t="shared" si="12"/>
        <v>33</v>
      </c>
      <c r="O41" s="102" t="s">
        <v>32</v>
      </c>
      <c r="P41" s="103" t="s">
        <v>33</v>
      </c>
      <c r="Q41" s="103" t="s">
        <v>33</v>
      </c>
      <c r="R41" s="163" t="s">
        <v>34</v>
      </c>
      <c r="S41" s="164" t="s">
        <v>35</v>
      </c>
      <c r="T41" s="165">
        <f t="shared" si="18"/>
        <v>228</v>
      </c>
      <c r="U41" s="166" t="str">
        <f t="shared" si="19"/>
        <v>5 05 2016</v>
      </c>
      <c r="V41" s="167">
        <f t="shared" si="20"/>
        <v>216.65</v>
      </c>
      <c r="W41" s="168">
        <f t="shared" si="21"/>
        <v>216.65</v>
      </c>
      <c r="X41" s="169">
        <f t="shared" si="22"/>
        <v>0</v>
      </c>
      <c r="Y41" s="168">
        <f t="shared" si="23"/>
        <v>0</v>
      </c>
      <c r="Z41" s="215">
        <f t="shared" si="24"/>
        <v>216.65</v>
      </c>
    </row>
    <row r="42" spans="1:26" s="4" customFormat="1" ht="12.75">
      <c r="A42" s="41">
        <f t="shared" si="13"/>
        <v>34</v>
      </c>
      <c r="B42" s="42" t="str">
        <f t="shared" si="14"/>
        <v>SPITAL JUDETEAN BAIA MARE</v>
      </c>
      <c r="C42" s="43"/>
      <c r="D42" s="43">
        <v>763</v>
      </c>
      <c r="E42" s="44" t="s">
        <v>53</v>
      </c>
      <c r="F42" s="45">
        <v>136.69</v>
      </c>
      <c r="G42" s="46"/>
      <c r="H42" s="47">
        <f t="shared" si="15"/>
        <v>0</v>
      </c>
      <c r="I42" s="46"/>
      <c r="J42" s="100">
        <f t="shared" si="16"/>
        <v>136.69</v>
      </c>
      <c r="L42" s="96">
        <f t="shared" si="17"/>
        <v>136.69</v>
      </c>
      <c r="N42" s="101">
        <f t="shared" si="12"/>
        <v>34</v>
      </c>
      <c r="O42" s="102" t="s">
        <v>32</v>
      </c>
      <c r="P42" s="103" t="s">
        <v>33</v>
      </c>
      <c r="Q42" s="103" t="s">
        <v>33</v>
      </c>
      <c r="R42" s="163" t="s">
        <v>34</v>
      </c>
      <c r="S42" s="164" t="s">
        <v>35</v>
      </c>
      <c r="T42" s="165">
        <f t="shared" si="18"/>
        <v>763</v>
      </c>
      <c r="U42" s="166" t="str">
        <f t="shared" si="19"/>
        <v>5 05 2016</v>
      </c>
      <c r="V42" s="167">
        <f t="shared" si="20"/>
        <v>136.69</v>
      </c>
      <c r="W42" s="168">
        <f t="shared" si="21"/>
        <v>136.69</v>
      </c>
      <c r="X42" s="169">
        <f t="shared" si="22"/>
        <v>0</v>
      </c>
      <c r="Y42" s="168">
        <f t="shared" si="23"/>
        <v>0</v>
      </c>
      <c r="Z42" s="215">
        <f t="shared" si="24"/>
        <v>136.69</v>
      </c>
    </row>
    <row r="43" spans="1:26" s="4" customFormat="1" ht="12.75">
      <c r="A43" s="41">
        <f t="shared" si="13"/>
        <v>35</v>
      </c>
      <c r="B43" s="42" t="str">
        <f t="shared" si="14"/>
        <v>SPITAL JUDETEAN BAIA MARE</v>
      </c>
      <c r="C43" s="43"/>
      <c r="D43" s="43">
        <v>227</v>
      </c>
      <c r="E43" s="44" t="s">
        <v>53</v>
      </c>
      <c r="F43" s="45">
        <v>49.08</v>
      </c>
      <c r="G43" s="46"/>
      <c r="H43" s="47">
        <f t="shared" si="15"/>
        <v>0</v>
      </c>
      <c r="I43" s="46"/>
      <c r="J43" s="100">
        <f t="shared" si="16"/>
        <v>49.08</v>
      </c>
      <c r="L43" s="96">
        <f t="shared" si="17"/>
        <v>49.08</v>
      </c>
      <c r="N43" s="101">
        <f t="shared" si="12"/>
        <v>35</v>
      </c>
      <c r="O43" s="102" t="s">
        <v>32</v>
      </c>
      <c r="P43" s="103" t="s">
        <v>33</v>
      </c>
      <c r="Q43" s="103" t="s">
        <v>33</v>
      </c>
      <c r="R43" s="163" t="s">
        <v>34</v>
      </c>
      <c r="S43" s="164" t="s">
        <v>35</v>
      </c>
      <c r="T43" s="165">
        <f t="shared" si="18"/>
        <v>227</v>
      </c>
      <c r="U43" s="166" t="str">
        <f t="shared" si="19"/>
        <v>5 05 2016</v>
      </c>
      <c r="V43" s="167">
        <f t="shared" si="20"/>
        <v>49.08</v>
      </c>
      <c r="W43" s="168">
        <f t="shared" si="21"/>
        <v>49.08</v>
      </c>
      <c r="X43" s="169">
        <f t="shared" si="22"/>
        <v>0</v>
      </c>
      <c r="Y43" s="168">
        <f t="shared" si="23"/>
        <v>0</v>
      </c>
      <c r="Z43" s="215">
        <f t="shared" si="24"/>
        <v>49.08</v>
      </c>
    </row>
    <row r="44" spans="1:26" s="4" customFormat="1" ht="12.75">
      <c r="A44" s="41">
        <f t="shared" si="13"/>
        <v>36</v>
      </c>
      <c r="B44" s="42" t="str">
        <f t="shared" si="14"/>
        <v>SPITAL JUDETEAN BAIA MARE</v>
      </c>
      <c r="C44" s="43"/>
      <c r="D44" s="43">
        <v>234</v>
      </c>
      <c r="E44" s="44" t="s">
        <v>54</v>
      </c>
      <c r="F44" s="45">
        <v>183.28</v>
      </c>
      <c r="G44" s="46"/>
      <c r="H44" s="47">
        <f t="shared" si="15"/>
        <v>124.15</v>
      </c>
      <c r="I44" s="46"/>
      <c r="J44" s="100">
        <f t="shared" si="16"/>
        <v>59.129999999999995</v>
      </c>
      <c r="L44" s="96">
        <v>59.13</v>
      </c>
      <c r="N44" s="101">
        <f t="shared" si="12"/>
        <v>36</v>
      </c>
      <c r="O44" s="102" t="s">
        <v>32</v>
      </c>
      <c r="P44" s="103" t="s">
        <v>33</v>
      </c>
      <c r="Q44" s="103" t="s">
        <v>33</v>
      </c>
      <c r="R44" s="163" t="s">
        <v>34</v>
      </c>
      <c r="S44" s="164" t="s">
        <v>35</v>
      </c>
      <c r="T44" s="165">
        <f t="shared" si="18"/>
        <v>234</v>
      </c>
      <c r="U44" s="166" t="str">
        <f t="shared" si="19"/>
        <v>6 05 2016</v>
      </c>
      <c r="V44" s="167">
        <f t="shared" si="20"/>
        <v>183.28</v>
      </c>
      <c r="W44" s="168">
        <f t="shared" si="21"/>
        <v>183.28</v>
      </c>
      <c r="X44" s="169">
        <f t="shared" si="22"/>
        <v>0</v>
      </c>
      <c r="Y44" s="168">
        <f t="shared" si="23"/>
        <v>124.15</v>
      </c>
      <c r="Z44" s="215">
        <f t="shared" si="24"/>
        <v>59.129999999999995</v>
      </c>
    </row>
    <row r="45" spans="1:26" s="5" customFormat="1" ht="13.5">
      <c r="A45" s="41">
        <v>37</v>
      </c>
      <c r="B45" s="49" t="str">
        <f t="shared" si="14"/>
        <v>TOTAL SPITAL JUDETEAN BAIA MARE</v>
      </c>
      <c r="C45" s="50"/>
      <c r="D45" s="50"/>
      <c r="E45" s="51"/>
      <c r="F45" s="52">
        <f aca="true" t="shared" si="25" ref="F45:J45">SUM(F9:F44)</f>
        <v>12405.9</v>
      </c>
      <c r="G45" s="52">
        <f t="shared" si="25"/>
        <v>7560</v>
      </c>
      <c r="H45" s="52">
        <f t="shared" si="25"/>
        <v>124.15</v>
      </c>
      <c r="I45" s="52">
        <f t="shared" si="25"/>
        <v>55.52</v>
      </c>
      <c r="J45" s="104">
        <f t="shared" si="25"/>
        <v>4666.23</v>
      </c>
      <c r="L45" s="96">
        <f aca="true" t="shared" si="26" ref="L45:L49">F45</f>
        <v>12405.9</v>
      </c>
      <c r="N45" s="101">
        <v>37</v>
      </c>
      <c r="O45" s="105" t="s">
        <v>55</v>
      </c>
      <c r="P45" s="106"/>
      <c r="Q45" s="106"/>
      <c r="R45" s="170"/>
      <c r="S45" s="171"/>
      <c r="T45" s="172"/>
      <c r="U45" s="173"/>
      <c r="V45" s="174">
        <f aca="true" t="shared" si="27" ref="V45:Z45">SUM(V9:V44)</f>
        <v>12405.9</v>
      </c>
      <c r="W45" s="174">
        <f t="shared" si="27"/>
        <v>12350.380000000001</v>
      </c>
      <c r="X45" s="174">
        <f t="shared" si="27"/>
        <v>55.52</v>
      </c>
      <c r="Y45" s="174">
        <f t="shared" si="27"/>
        <v>7684.15</v>
      </c>
      <c r="Z45" s="216">
        <f t="shared" si="27"/>
        <v>4666.23</v>
      </c>
    </row>
    <row r="46" spans="1:26" s="4" customFormat="1" ht="14.25" customHeight="1">
      <c r="A46" s="41">
        <v>38</v>
      </c>
      <c r="B46" s="42" t="str">
        <f t="shared" si="14"/>
        <v>SPITAL MUNICIPAL SIGHET</v>
      </c>
      <c r="C46" s="43" t="s">
        <v>56</v>
      </c>
      <c r="D46" s="43">
        <v>7081671</v>
      </c>
      <c r="E46" s="44" t="s">
        <v>53</v>
      </c>
      <c r="F46" s="45">
        <v>73.77</v>
      </c>
      <c r="G46" s="46"/>
      <c r="H46" s="47">
        <f>IF(F46-G46-I46&gt;L46,F46-G46-I46-L46,0)</f>
        <v>0</v>
      </c>
      <c r="I46" s="46"/>
      <c r="J46" s="100">
        <f>F46-G46-H46-I46</f>
        <v>73.77</v>
      </c>
      <c r="L46" s="96">
        <f t="shared" si="26"/>
        <v>73.77</v>
      </c>
      <c r="N46" s="101">
        <f t="shared" si="12"/>
        <v>38</v>
      </c>
      <c r="O46" s="107" t="s">
        <v>57</v>
      </c>
      <c r="P46" s="103" t="s">
        <v>58</v>
      </c>
      <c r="Q46" s="103" t="s">
        <v>58</v>
      </c>
      <c r="R46" s="163" t="s">
        <v>59</v>
      </c>
      <c r="S46" s="164" t="s">
        <v>60</v>
      </c>
      <c r="T46" s="165">
        <f>D46</f>
        <v>7081671</v>
      </c>
      <c r="U46" s="166" t="str">
        <f>IF(E46=0,"0",E46)</f>
        <v>5 05 2016</v>
      </c>
      <c r="V46" s="167">
        <f>F46</f>
        <v>73.77</v>
      </c>
      <c r="W46" s="168">
        <f>V46-X46</f>
        <v>73.77</v>
      </c>
      <c r="X46" s="169">
        <f>I46</f>
        <v>0</v>
      </c>
      <c r="Y46" s="217">
        <f>G46+H46</f>
        <v>0</v>
      </c>
      <c r="Z46" s="215">
        <f>W46-Y46</f>
        <v>73.77</v>
      </c>
    </row>
    <row r="47" spans="1:26" s="4" customFormat="1" ht="14.25" customHeight="1">
      <c r="A47" s="41">
        <v>39</v>
      </c>
      <c r="B47" s="42" t="str">
        <f t="shared" si="14"/>
        <v>SPITAL MUNICIPAL SIGHET</v>
      </c>
      <c r="C47" s="43"/>
      <c r="D47" s="43"/>
      <c r="E47" s="44"/>
      <c r="F47" s="45"/>
      <c r="G47" s="46"/>
      <c r="H47" s="47">
        <f>IF(F47-G47-I47&gt;L47,F47-G47-I47-L47,0)</f>
        <v>0</v>
      </c>
      <c r="I47" s="46"/>
      <c r="J47" s="100">
        <f>F47-G47-H47-I47</f>
        <v>0</v>
      </c>
      <c r="L47" s="96">
        <f t="shared" si="26"/>
        <v>0</v>
      </c>
      <c r="N47" s="101">
        <f t="shared" si="12"/>
        <v>39</v>
      </c>
      <c r="O47" s="107" t="s">
        <v>57</v>
      </c>
      <c r="P47" s="103" t="s">
        <v>58</v>
      </c>
      <c r="Q47" s="103" t="s">
        <v>58</v>
      </c>
      <c r="R47" s="163" t="s">
        <v>59</v>
      </c>
      <c r="S47" s="164" t="s">
        <v>60</v>
      </c>
      <c r="T47" s="165">
        <f>D47</f>
        <v>0</v>
      </c>
      <c r="U47" s="166" t="str">
        <f>IF(E47=0,"0",E47)</f>
        <v>0</v>
      </c>
      <c r="V47" s="167">
        <f>F47</f>
        <v>0</v>
      </c>
      <c r="W47" s="168">
        <f>V47-X47</f>
        <v>0</v>
      </c>
      <c r="X47" s="169">
        <f>I47</f>
        <v>0</v>
      </c>
      <c r="Y47" s="217">
        <f>G47+H47</f>
        <v>0</v>
      </c>
      <c r="Z47" s="215">
        <f>W47-Y47</f>
        <v>0</v>
      </c>
    </row>
    <row r="48" spans="1:26" s="5" customFormat="1" ht="13.5">
      <c r="A48" s="41">
        <f>A47+1</f>
        <v>40</v>
      </c>
      <c r="B48" s="53" t="str">
        <f t="shared" si="14"/>
        <v>TOTAL SPITAL SIGHET</v>
      </c>
      <c r="C48" s="54"/>
      <c r="D48" s="54"/>
      <c r="E48" s="55"/>
      <c r="F48" s="56">
        <f aca="true" t="shared" si="28" ref="F48:J48">SUM(F46:F47)</f>
        <v>73.77</v>
      </c>
      <c r="G48" s="56">
        <f t="shared" si="28"/>
        <v>0</v>
      </c>
      <c r="H48" s="56">
        <f t="shared" si="28"/>
        <v>0</v>
      </c>
      <c r="I48" s="56">
        <f t="shared" si="28"/>
        <v>0</v>
      </c>
      <c r="J48" s="108">
        <f t="shared" si="28"/>
        <v>73.77</v>
      </c>
      <c r="L48" s="96">
        <f t="shared" si="26"/>
        <v>73.77</v>
      </c>
      <c r="N48" s="101">
        <f t="shared" si="12"/>
        <v>40</v>
      </c>
      <c r="O48" s="109" t="s">
        <v>61</v>
      </c>
      <c r="P48" s="110"/>
      <c r="Q48" s="110"/>
      <c r="R48" s="175"/>
      <c r="S48" s="176"/>
      <c r="T48" s="177"/>
      <c r="U48" s="178"/>
      <c r="V48" s="179">
        <f aca="true" t="shared" si="29" ref="V48:Z48">SUM(V46:V47)</f>
        <v>73.77</v>
      </c>
      <c r="W48" s="179">
        <f t="shared" si="29"/>
        <v>73.77</v>
      </c>
      <c r="X48" s="179">
        <f t="shared" si="29"/>
        <v>0</v>
      </c>
      <c r="Y48" s="218">
        <f t="shared" si="29"/>
        <v>0</v>
      </c>
      <c r="Z48" s="219">
        <f t="shared" si="29"/>
        <v>73.77</v>
      </c>
    </row>
    <row r="49" spans="1:26" s="6" customFormat="1" ht="13.5">
      <c r="A49" s="57"/>
      <c r="B49" s="58" t="str">
        <f t="shared" si="14"/>
        <v>TOTAL</v>
      </c>
      <c r="C49" s="59"/>
      <c r="D49" s="59"/>
      <c r="E49" s="60"/>
      <c r="F49" s="61">
        <f aca="true" t="shared" si="30" ref="F49:J49">SUM(F9:F48)/2</f>
        <v>12479.67</v>
      </c>
      <c r="G49" s="61">
        <f t="shared" si="30"/>
        <v>7560</v>
      </c>
      <c r="H49" s="61">
        <f t="shared" si="30"/>
        <v>124.15</v>
      </c>
      <c r="I49" s="61">
        <f t="shared" si="30"/>
        <v>55.52</v>
      </c>
      <c r="J49" s="111">
        <f t="shared" si="30"/>
        <v>4740</v>
      </c>
      <c r="L49" s="96">
        <f t="shared" si="26"/>
        <v>12479.67</v>
      </c>
      <c r="N49" s="101">
        <f t="shared" si="12"/>
        <v>41</v>
      </c>
      <c r="O49" s="112" t="s">
        <v>62</v>
      </c>
      <c r="P49" s="113"/>
      <c r="Q49" s="113"/>
      <c r="R49" s="180"/>
      <c r="S49" s="180"/>
      <c r="T49" s="181"/>
      <c r="U49" s="182"/>
      <c r="V49" s="183">
        <f aca="true" t="shared" si="31" ref="V49:Z49">SUM(V9:V48)/2</f>
        <v>12479.67</v>
      </c>
      <c r="W49" s="184">
        <f t="shared" si="31"/>
        <v>12424.150000000001</v>
      </c>
      <c r="X49" s="184">
        <f t="shared" si="31"/>
        <v>55.52</v>
      </c>
      <c r="Y49" s="220">
        <f t="shared" si="31"/>
        <v>7684.15</v>
      </c>
      <c r="Z49" s="221">
        <f t="shared" si="31"/>
        <v>4740</v>
      </c>
    </row>
    <row r="50" spans="1:26" s="6" customFormat="1" ht="12.75">
      <c r="A50" s="62"/>
      <c r="B50" s="63"/>
      <c r="C50" s="64"/>
      <c r="D50" s="64"/>
      <c r="E50" s="64"/>
      <c r="F50" s="65"/>
      <c r="G50" s="65"/>
      <c r="H50" s="65"/>
      <c r="I50" s="65"/>
      <c r="J50" s="65"/>
      <c r="L50" s="114"/>
      <c r="N50" s="115"/>
      <c r="O50" s="116"/>
      <c r="P50" s="117"/>
      <c r="Q50" s="117"/>
      <c r="R50" s="185"/>
      <c r="S50" s="185"/>
      <c r="T50" s="186"/>
      <c r="U50" s="186"/>
      <c r="V50" s="187"/>
      <c r="W50" s="187"/>
      <c r="X50" s="187"/>
      <c r="Y50" s="187"/>
      <c r="Z50" s="187"/>
    </row>
    <row r="51" spans="1:26" s="7" customFormat="1" ht="12">
      <c r="A51" s="66"/>
      <c r="B51" s="67"/>
      <c r="C51" s="68"/>
      <c r="D51" s="68"/>
      <c r="F51" s="68"/>
      <c r="I51" s="118"/>
      <c r="J51" s="119"/>
      <c r="L51" s="120"/>
      <c r="N51" s="2"/>
      <c r="O51" s="121" t="s">
        <v>63</v>
      </c>
      <c r="P51" s="121"/>
      <c r="Q51" s="121"/>
      <c r="R51" s="121"/>
      <c r="S51" s="121"/>
      <c r="T51" s="121"/>
      <c r="U51" s="188"/>
      <c r="V51" s="121"/>
      <c r="W51" s="20"/>
      <c r="X51" s="2"/>
      <c r="Y51" s="2"/>
      <c r="Z51" s="2"/>
    </row>
    <row r="52" spans="1:26" s="7" customFormat="1" ht="12.75">
      <c r="A52" s="69"/>
      <c r="B52" s="70"/>
      <c r="C52" s="71"/>
      <c r="D52" s="71"/>
      <c r="F52" s="67"/>
      <c r="I52" s="118"/>
      <c r="J52" s="119"/>
      <c r="L52" s="122"/>
      <c r="N52" s="2"/>
      <c r="O52" s="2"/>
      <c r="P52" s="2"/>
      <c r="Q52" s="2"/>
      <c r="R52" s="2"/>
      <c r="S52" s="2"/>
      <c r="T52" s="144"/>
      <c r="U52" s="145"/>
      <c r="V52" s="20"/>
      <c r="W52" s="20"/>
      <c r="X52" s="2"/>
      <c r="Y52" s="2"/>
      <c r="Z52" s="2"/>
    </row>
    <row r="53" spans="1:26" ht="12.75">
      <c r="A53" s="69"/>
      <c r="C53" s="71"/>
      <c r="D53" s="71"/>
      <c r="F53" s="72"/>
      <c r="I53" s="123"/>
      <c r="K53" s="124"/>
      <c r="L53" s="125"/>
      <c r="N53" s="2"/>
      <c r="O53" s="126" t="s">
        <v>64</v>
      </c>
      <c r="P53" s="127"/>
      <c r="Q53" s="189" t="s">
        <v>65</v>
      </c>
      <c r="R53" s="190"/>
      <c r="S53" s="191" t="s">
        <v>15</v>
      </c>
      <c r="T53" s="192"/>
      <c r="U53" s="192"/>
      <c r="V53" s="193"/>
      <c r="W53" s="192" t="s">
        <v>66</v>
      </c>
      <c r="X53" s="192"/>
      <c r="Y53" s="192"/>
      <c r="Z53" s="193"/>
    </row>
    <row r="54" spans="1:26" ht="12.75">
      <c r="A54" s="73"/>
      <c r="B54" s="74"/>
      <c r="C54" s="2"/>
      <c r="D54" s="2"/>
      <c r="E54" s="75"/>
      <c r="I54" s="20"/>
      <c r="K54" s="124"/>
      <c r="N54" s="2"/>
      <c r="O54" s="128" t="s">
        <v>67</v>
      </c>
      <c r="P54" s="129"/>
      <c r="Q54" s="194" t="s">
        <v>68</v>
      </c>
      <c r="R54" s="195"/>
      <c r="S54" s="196"/>
      <c r="T54" s="197"/>
      <c r="U54" s="197"/>
      <c r="V54" s="198"/>
      <c r="W54" s="195" t="s">
        <v>69</v>
      </c>
      <c r="X54" s="195"/>
      <c r="Y54" s="195"/>
      <c r="Z54" s="222"/>
    </row>
    <row r="55" spans="1:26" ht="12.75">
      <c r="A55" s="73"/>
      <c r="B55" s="2"/>
      <c r="C55" s="2"/>
      <c r="D55" s="2"/>
      <c r="E55" s="20"/>
      <c r="I55" s="130"/>
      <c r="N55" s="2"/>
      <c r="O55" s="131"/>
      <c r="P55" s="132"/>
      <c r="Q55" s="131"/>
      <c r="R55" s="132"/>
      <c r="S55" s="131"/>
      <c r="T55" s="132"/>
      <c r="U55" s="199"/>
      <c r="V55" s="200"/>
      <c r="W55" s="132"/>
      <c r="X55" s="132"/>
      <c r="Y55" s="223"/>
      <c r="Z55" s="224"/>
    </row>
    <row r="56" spans="1:26" ht="12.75">
      <c r="A56" s="73"/>
      <c r="B56" s="2"/>
      <c r="C56" s="2"/>
      <c r="D56" s="2"/>
      <c r="E56" s="20"/>
      <c r="I56" s="130"/>
      <c r="N56" s="2"/>
      <c r="O56" s="133"/>
      <c r="P56" s="133"/>
      <c r="Q56" s="133"/>
      <c r="R56" s="133"/>
      <c r="S56" s="133"/>
      <c r="T56" s="133"/>
      <c r="U56" s="201"/>
      <c r="V56" s="133"/>
      <c r="W56" s="133"/>
      <c r="X56" s="133"/>
      <c r="Y56" s="123"/>
      <c r="Z56" s="123"/>
    </row>
    <row r="57" spans="1:26" ht="12.75">
      <c r="A57" s="73"/>
      <c r="B57" s="2"/>
      <c r="C57" s="2"/>
      <c r="D57" s="2"/>
      <c r="E57" s="20"/>
      <c r="I57" s="130"/>
      <c r="N57" s="2"/>
      <c r="O57" s="133"/>
      <c r="P57" s="133"/>
      <c r="Q57" s="133"/>
      <c r="R57" s="133"/>
      <c r="S57" s="133"/>
      <c r="T57" s="133"/>
      <c r="U57" s="201"/>
      <c r="V57" s="133"/>
      <c r="W57" s="133"/>
      <c r="X57" s="133"/>
      <c r="Y57" s="123"/>
      <c r="Z57" s="123"/>
    </row>
    <row r="58" spans="1:26" ht="12.75">
      <c r="A58" s="73"/>
      <c r="B58" s="76"/>
      <c r="C58" s="77"/>
      <c r="D58" s="77"/>
      <c r="E58" s="78"/>
      <c r="F58" s="75"/>
      <c r="I58" s="134"/>
      <c r="N58" s="121"/>
      <c r="O58" s="135" t="s">
        <v>70</v>
      </c>
      <c r="P58" s="3"/>
      <c r="R58" s="135" t="s">
        <v>71</v>
      </c>
      <c r="T58" s="3"/>
      <c r="U58" s="135" t="s">
        <v>72</v>
      </c>
      <c r="V58" s="3"/>
      <c r="X58" s="135" t="s">
        <v>73</v>
      </c>
      <c r="Y58" s="124"/>
      <c r="Z58" s="209"/>
    </row>
    <row r="59" spans="9:26" ht="12.75">
      <c r="I59" s="136"/>
      <c r="N59" s="121"/>
      <c r="O59" s="124"/>
      <c r="P59" s="124"/>
      <c r="R59" s="124"/>
      <c r="T59" s="202"/>
      <c r="U59" s="124"/>
      <c r="V59" s="203"/>
      <c r="Y59" s="124"/>
      <c r="Z59" s="121"/>
    </row>
    <row r="60" spans="9:26" ht="12.75">
      <c r="I60" s="137"/>
      <c r="N60" s="121"/>
      <c r="O60" s="138" t="s">
        <v>27</v>
      </c>
      <c r="P60" s="138"/>
      <c r="R60" s="204" t="s">
        <v>27</v>
      </c>
      <c r="T60" s="205"/>
      <c r="U60" s="138" t="s">
        <v>27</v>
      </c>
      <c r="V60" s="206"/>
      <c r="W60" s="204"/>
      <c r="Y60" s="124"/>
      <c r="Z60" s="121"/>
    </row>
    <row r="61" spans="10:26" ht="12.75">
      <c r="J61" s="139"/>
      <c r="N61" s="121"/>
      <c r="O61" s="138" t="s">
        <v>74</v>
      </c>
      <c r="P61" s="138"/>
      <c r="R61" s="204" t="s">
        <v>74</v>
      </c>
      <c r="T61" s="204"/>
      <c r="U61" s="138" t="s">
        <v>74</v>
      </c>
      <c r="V61" s="206"/>
      <c r="W61" s="138"/>
      <c r="X61" s="207" t="s">
        <v>75</v>
      </c>
      <c r="Y61" s="124"/>
      <c r="Z61" s="121"/>
    </row>
    <row r="62" spans="2:26" ht="12.75" hidden="1">
      <c r="B62" s="79"/>
      <c r="I62" s="75"/>
      <c r="J62" s="140"/>
      <c r="N62" s="121"/>
      <c r="O62" s="138" t="s">
        <v>76</v>
      </c>
      <c r="P62" s="138"/>
      <c r="R62" s="204" t="s">
        <v>77</v>
      </c>
      <c r="T62" s="205"/>
      <c r="U62" s="138" t="s">
        <v>78</v>
      </c>
      <c r="V62" s="206"/>
      <c r="W62" s="206"/>
      <c r="X62" s="208" t="s">
        <v>79</v>
      </c>
      <c r="Y62" s="124"/>
      <c r="Z62" s="121"/>
    </row>
    <row r="63" spans="2:26" ht="12.75" hidden="1">
      <c r="B63" s="79"/>
      <c r="J63" s="141"/>
      <c r="N63" s="121"/>
      <c r="O63" s="138"/>
      <c r="P63" s="138"/>
      <c r="R63" s="204"/>
      <c r="T63" s="205"/>
      <c r="U63" s="138"/>
      <c r="V63" s="206"/>
      <c r="W63" s="206"/>
      <c r="X63" s="138"/>
      <c r="Y63" s="124"/>
      <c r="Z63" s="121"/>
    </row>
    <row r="64" spans="2:26" ht="12.75" hidden="1">
      <c r="B64" s="79"/>
      <c r="I64" s="142" t="s">
        <v>80</v>
      </c>
      <c r="J64" s="143" t="str">
        <f>IF(J49=J65,"OK","ATENŢIE")</f>
        <v>OK</v>
      </c>
      <c r="N64" s="121"/>
      <c r="O64" s="138"/>
      <c r="P64" s="138"/>
      <c r="R64" s="204"/>
      <c r="T64" s="205"/>
      <c r="U64" s="138"/>
      <c r="V64" s="206"/>
      <c r="W64" s="206"/>
      <c r="X64" s="138"/>
      <c r="Y64" s="124"/>
      <c r="Z64" s="121"/>
    </row>
    <row r="65" spans="2:26" ht="12.75" hidden="1">
      <c r="B65" s="79"/>
      <c r="I65" s="142"/>
      <c r="J65" s="225">
        <f>F49-G49-H49-I49</f>
        <v>4740</v>
      </c>
      <c r="N65" s="121"/>
      <c r="P65" s="138"/>
      <c r="R65" s="204"/>
      <c r="T65" s="205"/>
      <c r="U65" s="138"/>
      <c r="V65" s="206"/>
      <c r="W65" s="206"/>
      <c r="X65" s="138"/>
      <c r="Y65" s="124"/>
      <c r="Z65" s="121"/>
    </row>
    <row r="66" spans="2:26" ht="12.75">
      <c r="B66" s="79"/>
      <c r="N66" s="121"/>
      <c r="P66" s="138"/>
      <c r="R66" s="204"/>
      <c r="T66" s="205"/>
      <c r="U66" s="138"/>
      <c r="V66" s="206"/>
      <c r="W66" s="206"/>
      <c r="X66" s="138"/>
      <c r="Y66" s="124"/>
      <c r="Z66" s="121"/>
    </row>
    <row r="67" spans="2:26" ht="12.75">
      <c r="B67" s="74"/>
      <c r="N67" s="121"/>
      <c r="O67" s="226" t="s">
        <v>81</v>
      </c>
      <c r="P67" s="124"/>
      <c r="Q67" s="124"/>
      <c r="R67" s="124"/>
      <c r="S67" s="124"/>
      <c r="T67" s="202"/>
      <c r="U67" s="229"/>
      <c r="V67" s="203"/>
      <c r="W67" s="203"/>
      <c r="X67" s="124"/>
      <c r="Y67" s="124"/>
      <c r="Z67" s="121"/>
    </row>
    <row r="68" spans="2:26" ht="12.75">
      <c r="B68" s="136"/>
      <c r="N68" s="121"/>
      <c r="O68" s="138" t="s">
        <v>82</v>
      </c>
      <c r="P68" s="124"/>
      <c r="Q68" s="124"/>
      <c r="R68" s="124"/>
      <c r="S68" s="124"/>
      <c r="T68" s="202"/>
      <c r="Z68" s="2"/>
    </row>
    <row r="69" spans="2:26" ht="12.75">
      <c r="B69" s="10"/>
      <c r="N69" s="121"/>
      <c r="O69" s="227" t="s">
        <v>83</v>
      </c>
      <c r="P69" s="124"/>
      <c r="Q69" s="124"/>
      <c r="R69" s="124"/>
      <c r="S69" s="124"/>
      <c r="T69" s="202"/>
      <c r="Z69" s="2"/>
    </row>
    <row r="70" spans="2:20" ht="12.75">
      <c r="B70" s="10"/>
      <c r="N70" s="124"/>
      <c r="P70" s="124"/>
      <c r="Q70" s="124"/>
      <c r="R70" s="124"/>
      <c r="S70" s="124"/>
      <c r="T70" s="202"/>
    </row>
    <row r="71" spans="2:20" ht="12.75">
      <c r="B71" s="10"/>
      <c r="N71" s="228"/>
      <c r="P71" s="228"/>
      <c r="Q71" s="228"/>
      <c r="R71" s="228"/>
      <c r="S71" s="228"/>
      <c r="T71" s="230"/>
    </row>
    <row r="72" spans="2:26" ht="12.75">
      <c r="B72" s="75"/>
      <c r="N72" s="228"/>
      <c r="P72" s="228"/>
      <c r="Q72" s="228"/>
      <c r="R72" s="228"/>
      <c r="S72" s="228"/>
      <c r="T72" s="230"/>
      <c r="U72" s="231" t="s">
        <v>80</v>
      </c>
      <c r="V72" s="232" t="str">
        <f aca="true" t="shared" si="32" ref="V72:Z72">IF(V49=V73,"OK","ATENŢIE")</f>
        <v>OK</v>
      </c>
      <c r="W72" s="232" t="str">
        <f t="shared" si="32"/>
        <v>OK</v>
      </c>
      <c r="X72" s="233"/>
      <c r="Y72" s="232" t="str">
        <f t="shared" si="32"/>
        <v>OK</v>
      </c>
      <c r="Z72" s="232" t="str">
        <f t="shared" si="32"/>
        <v>OK</v>
      </c>
    </row>
    <row r="73" spans="2:26" ht="12.75">
      <c r="B73" s="75"/>
      <c r="N73" s="7"/>
      <c r="P73" s="7"/>
      <c r="Q73" s="7"/>
      <c r="R73" s="7"/>
      <c r="S73" s="7"/>
      <c r="T73" s="234"/>
      <c r="U73" s="231"/>
      <c r="V73" s="235">
        <f>F49</f>
        <v>12479.67</v>
      </c>
      <c r="W73" s="236">
        <f>F49-I49</f>
        <v>12424.15</v>
      </c>
      <c r="X73" s="233"/>
      <c r="Y73" s="236">
        <f>G49+H49</f>
        <v>7684.15</v>
      </c>
      <c r="Z73" s="236">
        <f>J49</f>
        <v>4740</v>
      </c>
    </row>
    <row r="74" spans="14:25" ht="12.75">
      <c r="N74" s="7"/>
      <c r="O74" s="7"/>
      <c r="P74" s="7"/>
      <c r="Q74" s="7"/>
      <c r="R74" s="7"/>
      <c r="S74" s="7"/>
      <c r="T74" s="234"/>
      <c r="Y74" s="124"/>
    </row>
    <row r="75" spans="14:26" ht="12.75">
      <c r="N75" s="7"/>
      <c r="O75" s="7"/>
      <c r="P75" s="7"/>
      <c r="Q75" s="7"/>
      <c r="R75" s="7"/>
      <c r="S75" s="7"/>
      <c r="T75" s="234"/>
      <c r="U75" s="237"/>
      <c r="V75" s="228"/>
      <c r="W75" s="228"/>
      <c r="X75" s="228"/>
      <c r="Y75" s="228"/>
      <c r="Z75" s="233" t="str">
        <f>IF(Z49=Z76,"OK","ATENŢIE")</f>
        <v>OK</v>
      </c>
    </row>
    <row r="76" spans="21:26" ht="12.75">
      <c r="U76" s="237"/>
      <c r="V76" s="238"/>
      <c r="W76" s="238"/>
      <c r="X76" s="228"/>
      <c r="Y76" s="228"/>
      <c r="Z76" s="239">
        <f>W49-Y49</f>
        <v>4740.000000000002</v>
      </c>
    </row>
    <row r="83" spans="5:23" ht="12.75">
      <c r="E83" s="8"/>
      <c r="F83" s="8"/>
      <c r="G83" s="8"/>
      <c r="H83" s="8"/>
      <c r="I83" s="8"/>
      <c r="J83" s="8"/>
      <c r="L83" s="8"/>
      <c r="T83" s="8"/>
      <c r="U83" s="8"/>
      <c r="V83" s="8"/>
      <c r="W83" s="8"/>
    </row>
    <row r="84" spans="5:23" ht="12.75">
      <c r="E84" s="8"/>
      <c r="F84" s="8"/>
      <c r="G84" s="8"/>
      <c r="H84" s="8"/>
      <c r="I84" s="8"/>
      <c r="J84" s="8"/>
      <c r="L84" s="8"/>
      <c r="T84" s="8"/>
      <c r="U84" s="8"/>
      <c r="V84" s="8"/>
      <c r="W84" s="8"/>
    </row>
  </sheetData>
  <sheetProtection/>
  <mergeCells count="37">
    <mergeCell ref="N3:P3"/>
    <mergeCell ref="N4:Z4"/>
    <mergeCell ref="A5:J5"/>
    <mergeCell ref="D7:F7"/>
    <mergeCell ref="T7:V7"/>
    <mergeCell ref="C51:D51"/>
    <mergeCell ref="C52:D52"/>
    <mergeCell ref="C53:D53"/>
    <mergeCell ref="O53:P53"/>
    <mergeCell ref="Q53:R53"/>
    <mergeCell ref="S53:V53"/>
    <mergeCell ref="W53:Z53"/>
    <mergeCell ref="O54:P54"/>
    <mergeCell ref="Q54:R54"/>
    <mergeCell ref="S54:V54"/>
    <mergeCell ref="W54:Z54"/>
    <mergeCell ref="A7:A8"/>
    <mergeCell ref="B7:B8"/>
    <mergeCell ref="C7:C8"/>
    <mergeCell ref="G7:G8"/>
    <mergeCell ref="H7:H8"/>
    <mergeCell ref="I7:I8"/>
    <mergeCell ref="I64:I65"/>
    <mergeCell ref="J7:J8"/>
    <mergeCell ref="L7:L8"/>
    <mergeCell ref="N7:N8"/>
    <mergeCell ref="O7:O8"/>
    <mergeCell ref="P7:P8"/>
    <mergeCell ref="Q7:Q8"/>
    <mergeCell ref="R7:R8"/>
    <mergeCell ref="S7:S8"/>
    <mergeCell ref="U72:U73"/>
    <mergeCell ref="W7:W8"/>
    <mergeCell ref="X7:X8"/>
    <mergeCell ref="X72:X73"/>
    <mergeCell ref="Y7:Y8"/>
    <mergeCell ref="Z7:Z8"/>
  </mergeCells>
  <printOptions horizontalCentered="1"/>
  <pageMargins left="0" right="0" top="0" bottom="0.39305555555555555" header="0" footer="0"/>
  <pageSetup blackAndWhite="1" orientation="landscape" paperSize="9" scale="95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Calin</cp:lastModifiedBy>
  <cp:lastPrinted>2016-06-27T05:16:00Z</cp:lastPrinted>
  <dcterms:created xsi:type="dcterms:W3CDTF">2001-06-07T07:18:05Z</dcterms:created>
  <dcterms:modified xsi:type="dcterms:W3CDTF">2016-06-29T09:21:18Z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1033-9.1.0.5214</vt:lpwstr>
  </property>
</Properties>
</file>